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135" windowHeight="7620"/>
  </bookViews>
  <sheets>
    <sheet name="CDRatio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L51" i="2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F51"/>
  <c r="N51" i="1"/>
  <c r="M49"/>
  <c r="M21"/>
  <c r="M11"/>
  <c r="M22" l="1"/>
  <c r="M28" s="1"/>
  <c r="M50" s="1"/>
  <c r="M52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7"/>
  <c r="O27" s="1"/>
  <c r="N26"/>
  <c r="O26" s="1"/>
  <c r="N25"/>
  <c r="O25" s="1"/>
  <c r="N24"/>
  <c r="O24" s="1"/>
  <c r="N23"/>
  <c r="O23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L52"/>
  <c r="L50"/>
  <c r="L28"/>
  <c r="L22"/>
  <c r="L11"/>
  <c r="L8"/>
  <c r="G50"/>
  <c r="F50"/>
  <c r="F52" s="1"/>
  <c r="G28"/>
  <c r="F28"/>
  <c r="G22"/>
  <c r="F22"/>
  <c r="G11"/>
  <c r="F11"/>
  <c r="G8"/>
  <c r="K52"/>
  <c r="J52"/>
  <c r="I52"/>
  <c r="H52"/>
  <c r="G52"/>
  <c r="E52"/>
  <c r="D52"/>
  <c r="C52"/>
  <c r="N22" l="1"/>
  <c r="O22" s="1"/>
  <c r="N50"/>
  <c r="O50" s="1"/>
  <c r="N28"/>
  <c r="O28" s="1"/>
  <c r="N52" l="1"/>
  <c r="O52" s="1"/>
</calcChain>
</file>

<file path=xl/sharedStrings.xml><?xml version="1.0" encoding="utf-8"?>
<sst xmlns="http://schemas.openxmlformats.org/spreadsheetml/2006/main" count="133" uniqueCount="79">
  <si>
    <t xml:space="preserve"> </t>
  </si>
  <si>
    <t>No. in Actual and Amount in Crore</t>
  </si>
  <si>
    <t>Deposits</t>
  </si>
  <si>
    <t>Advances</t>
  </si>
  <si>
    <t>SR.</t>
  </si>
  <si>
    <t>Name of Bank</t>
  </si>
  <si>
    <t>Branch</t>
  </si>
  <si>
    <t>Rural</t>
  </si>
  <si>
    <t>Semi-Urban</t>
  </si>
  <si>
    <t xml:space="preserve">Urban </t>
  </si>
  <si>
    <t>Total</t>
  </si>
  <si>
    <t>CD Ratio</t>
  </si>
  <si>
    <t>STATE BANK OF INDIA</t>
  </si>
  <si>
    <t>PUNJAB NATIONAL BANK</t>
  </si>
  <si>
    <t>BANK OF BARODA</t>
  </si>
  <si>
    <t>Total Lead Banks</t>
  </si>
  <si>
    <t>UNION BANK OF INDIA</t>
  </si>
  <si>
    <t>CANARA BANK</t>
  </si>
  <si>
    <t>CENTRAL BANK OF INDIA</t>
  </si>
  <si>
    <t>PUNJAB AND SIND BANK</t>
  </si>
  <si>
    <t>UCO BANK</t>
  </si>
  <si>
    <t>INDIAN OVERSEAS BANK</t>
  </si>
  <si>
    <t>BANK OF INDIA</t>
  </si>
  <si>
    <t>INDIAN BANK</t>
  </si>
  <si>
    <t>BANK OF MAHARASHTRA</t>
  </si>
  <si>
    <t>Total Non-Lead Banks</t>
  </si>
  <si>
    <t>Total N. Banks (A + B)</t>
  </si>
  <si>
    <t>UTTARAKHAND G.B</t>
  </si>
  <si>
    <t>PRATHAMA U.P GRAMIN BANK</t>
  </si>
  <si>
    <t>Total R.R.B.</t>
  </si>
  <si>
    <t>CO-OPERATIVE BANK</t>
  </si>
  <si>
    <t>Total Cooperative</t>
  </si>
  <si>
    <t>Total (C+D+E)</t>
  </si>
  <si>
    <t>THE NAINITAL BANK LTD</t>
  </si>
  <si>
    <t>AXIS BANK</t>
  </si>
  <si>
    <t>ICICI BANK</t>
  </si>
  <si>
    <t>IDBI BANK</t>
  </si>
  <si>
    <t>HDFC BANK</t>
  </si>
  <si>
    <t>J &amp; K BANK</t>
  </si>
  <si>
    <t>FEDERAL BANK</t>
  </si>
  <si>
    <t>INDUSIND BANK</t>
  </si>
  <si>
    <t>KARNATAKA BANK</t>
  </si>
  <si>
    <t>SOUTH INDIAN BANK</t>
  </si>
  <si>
    <t>YES BANK</t>
  </si>
  <si>
    <t>BANDHAN BANK</t>
  </si>
  <si>
    <t>KOTAK MAHINDRA BANK</t>
  </si>
  <si>
    <t>IDFC FIRST BANK</t>
  </si>
  <si>
    <t>RBL BANK</t>
  </si>
  <si>
    <t>Total Private Bank</t>
  </si>
  <si>
    <t>UJJIVAN SMALL FIN. BANK</t>
  </si>
  <si>
    <t>UTKARSH SMALL FIN. BANK</t>
  </si>
  <si>
    <t>JANA SMALL FIN. BANK</t>
  </si>
  <si>
    <t>SHIVALIK SMALL FINANCE BANK</t>
  </si>
  <si>
    <t>SMALL FINANCE BANK</t>
  </si>
  <si>
    <t>Total All Bank</t>
  </si>
  <si>
    <t>CD Ratio (Within State Adv)</t>
  </si>
  <si>
    <t>Outside State Advances          (B)</t>
  </si>
  <si>
    <t>Total Adavances         (A+B)</t>
  </si>
  <si>
    <t>Total                 (A)</t>
  </si>
  <si>
    <t>BANK WISE CD  RATIO AS ON 31.03.2024</t>
  </si>
  <si>
    <t>RIDF</t>
  </si>
  <si>
    <t>TOTAL ( ALL BANKS + RIDF)</t>
  </si>
  <si>
    <t>S.</t>
  </si>
  <si>
    <t>No.</t>
  </si>
  <si>
    <t>Name of</t>
  </si>
  <si>
    <t>No. of</t>
  </si>
  <si>
    <t>Br.</t>
  </si>
  <si>
    <t>C:D</t>
  </si>
  <si>
    <t>Ratio</t>
  </si>
  <si>
    <t>Agri</t>
  </si>
  <si>
    <t>Others</t>
  </si>
  <si>
    <t>SC/ST</t>
  </si>
  <si>
    <t>Total $</t>
  </si>
  <si>
    <t>Adv. To</t>
  </si>
  <si>
    <t>MSME</t>
  </si>
  <si>
    <t>PSA</t>
  </si>
  <si>
    <t>W/S</t>
  </si>
  <si>
    <t>the District</t>
  </si>
  <si>
    <t>Deposit</t>
  </si>
</sst>
</file>

<file path=xl/styles.xml><?xml version="1.0" encoding="utf-8"?>
<styleSheet xmlns="http://schemas.openxmlformats.org/spreadsheetml/2006/main">
  <fonts count="16">
    <font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Arial"/>
      <family val="2"/>
    </font>
    <font>
      <b/>
      <u/>
      <sz val="2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/>
    <xf numFmtId="2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2" fontId="2" fillId="2" borderId="4" xfId="0" applyNumberFormat="1" applyFont="1" applyFill="1" applyBorder="1"/>
    <xf numFmtId="2" fontId="0" fillId="0" borderId="4" xfId="0" applyNumberFormat="1" applyBorder="1"/>
    <xf numFmtId="2" fontId="3" fillId="2" borderId="4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0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wrapText="1"/>
    </xf>
    <xf numFmtId="2" fontId="10" fillId="3" borderId="4" xfId="0" applyNumberFormat="1" applyFont="1" applyFill="1" applyBorder="1" applyAlignment="1">
      <alignment horizontal="right"/>
    </xf>
    <xf numFmtId="2" fontId="11" fillId="3" borderId="4" xfId="0" applyNumberFormat="1" applyFont="1" applyFill="1" applyBorder="1" applyAlignment="1">
      <alignment horizontal="right"/>
    </xf>
    <xf numFmtId="2" fontId="10" fillId="0" borderId="4" xfId="0" applyNumberFormat="1" applyFont="1" applyBorder="1" applyAlignment="1">
      <alignment horizontal="right"/>
    </xf>
    <xf numFmtId="0" fontId="12" fillId="0" borderId="4" xfId="0" applyFont="1" applyBorder="1"/>
    <xf numFmtId="2" fontId="13" fillId="0" borderId="4" xfId="0" applyNumberFormat="1" applyFont="1" applyBorder="1"/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12" fillId="0" borderId="4" xfId="0" applyNumberFormat="1" applyFont="1" applyBorder="1"/>
    <xf numFmtId="0" fontId="14" fillId="0" borderId="4" xfId="0" applyFont="1" applyBorder="1"/>
    <xf numFmtId="2" fontId="14" fillId="0" borderId="4" xfId="0" applyNumberFormat="1" applyFont="1" applyBorder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2"/>
  <sheetViews>
    <sheetView tabSelected="1" topLeftCell="A9" zoomScale="87" zoomScaleNormal="87" workbookViewId="0">
      <selection activeCell="A3" sqref="A3:O52"/>
    </sheetView>
  </sheetViews>
  <sheetFormatPr defaultColWidth="30.5546875" defaultRowHeight="15.75"/>
  <cols>
    <col min="1" max="1" width="3.33203125" style="2" bestFit="1" customWidth="1"/>
    <col min="2" max="2" width="24.33203125" style="2" bestFit="1" customWidth="1"/>
    <col min="3" max="3" width="6.21875" style="2" bestFit="1" customWidth="1"/>
    <col min="4" max="4" width="8.5546875" style="2" bestFit="1" customWidth="1"/>
    <col min="5" max="5" width="9.77734375" style="2" bestFit="1" customWidth="1"/>
    <col min="6" max="7" width="9.44140625" style="2" bestFit="1" customWidth="1"/>
    <col min="8" max="8" width="8.5546875" style="2" bestFit="1" customWidth="1"/>
    <col min="9" max="9" width="9.77734375" style="2" bestFit="1" customWidth="1"/>
    <col min="10" max="10" width="8.5546875" style="2" bestFit="1" customWidth="1"/>
    <col min="11" max="11" width="9.33203125" style="2" customWidth="1"/>
    <col min="12" max="12" width="9.6640625" style="2" customWidth="1"/>
    <col min="13" max="13" width="9" style="1" customWidth="1"/>
    <col min="14" max="14" width="9.6640625" style="1" customWidth="1"/>
    <col min="15" max="15" width="7.21875" style="1" customWidth="1"/>
    <col min="16" max="246" width="30.5546875" style="1"/>
  </cols>
  <sheetData>
    <row r="1" spans="1:246" ht="24.75" customHeight="1">
      <c r="A1" s="2" t="s">
        <v>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46" ht="24.75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246" ht="24.75" customHeight="1">
      <c r="B3" s="42" t="s">
        <v>59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46" ht="18.75" customHeight="1">
      <c r="A4" s="3"/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246" ht="18.75" hidden="1">
      <c r="A5" s="3"/>
      <c r="B5" s="4"/>
      <c r="C5" s="5"/>
      <c r="D5" s="6"/>
      <c r="E5" s="6"/>
      <c r="F5" s="6"/>
      <c r="G5" s="6"/>
      <c r="H5" s="6"/>
      <c r="I5" s="6"/>
      <c r="J5" s="6"/>
      <c r="K5" s="6"/>
      <c r="L5" s="5"/>
    </row>
    <row r="6" spans="1:246" ht="19.5" customHeight="1">
      <c r="A6" s="45" t="s">
        <v>4</v>
      </c>
      <c r="B6" s="45" t="s">
        <v>5</v>
      </c>
      <c r="C6" s="15"/>
      <c r="D6" s="48" t="s">
        <v>2</v>
      </c>
      <c r="E6" s="49"/>
      <c r="F6" s="49"/>
      <c r="G6" s="50"/>
      <c r="H6" s="44" t="s">
        <v>3</v>
      </c>
      <c r="I6" s="44"/>
      <c r="J6" s="44"/>
      <c r="K6" s="44"/>
      <c r="L6" s="46" t="s">
        <v>55</v>
      </c>
      <c r="M6" s="44" t="s">
        <v>56</v>
      </c>
      <c r="N6" s="44" t="s">
        <v>57</v>
      </c>
      <c r="O6" s="44" t="s">
        <v>11</v>
      </c>
    </row>
    <row r="7" spans="1:246" ht="51" customHeight="1">
      <c r="A7" s="45"/>
      <c r="B7" s="45"/>
      <c r="C7" s="7" t="s">
        <v>6</v>
      </c>
      <c r="D7" s="7" t="s">
        <v>7</v>
      </c>
      <c r="E7" s="14" t="s">
        <v>8</v>
      </c>
      <c r="F7" s="16" t="s">
        <v>9</v>
      </c>
      <c r="G7" s="16" t="s">
        <v>10</v>
      </c>
      <c r="H7" s="14" t="s">
        <v>7</v>
      </c>
      <c r="I7" s="14" t="s">
        <v>8</v>
      </c>
      <c r="J7" s="16" t="s">
        <v>9</v>
      </c>
      <c r="K7" s="16" t="s">
        <v>58</v>
      </c>
      <c r="L7" s="47"/>
      <c r="M7" s="44"/>
      <c r="N7" s="44"/>
      <c r="O7" s="44"/>
    </row>
    <row r="8" spans="1:246">
      <c r="A8" s="11">
        <v>1</v>
      </c>
      <c r="B8" s="11" t="s">
        <v>12</v>
      </c>
      <c r="C8" s="11">
        <v>445</v>
      </c>
      <c r="D8" s="18">
        <v>22329.32</v>
      </c>
      <c r="E8" s="21">
        <v>11079.31</v>
      </c>
      <c r="F8" s="18">
        <v>29000.89</v>
      </c>
      <c r="G8" s="18">
        <f>SUM(D8:F8)</f>
        <v>62409.52</v>
      </c>
      <c r="H8" s="18">
        <v>5844.39</v>
      </c>
      <c r="I8" s="18">
        <v>3362.85</v>
      </c>
      <c r="J8" s="18">
        <v>8575.4500000000007</v>
      </c>
      <c r="K8" s="18">
        <v>17782.689999999999</v>
      </c>
      <c r="L8" s="18">
        <f>K8/G8%</f>
        <v>28.493553547599788</v>
      </c>
      <c r="M8" s="18">
        <v>6744.16</v>
      </c>
      <c r="N8" s="18">
        <f>K8+M8</f>
        <v>24526.85</v>
      </c>
      <c r="O8" s="17">
        <f>N8/G8*100</f>
        <v>39.299853612077129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>
      <c r="A9" s="11">
        <v>2</v>
      </c>
      <c r="B9" s="11" t="s">
        <v>13</v>
      </c>
      <c r="C9" s="11">
        <v>295</v>
      </c>
      <c r="D9" s="18">
        <v>10624.52</v>
      </c>
      <c r="E9" s="21">
        <v>8597.23</v>
      </c>
      <c r="F9" s="18">
        <v>20794.63</v>
      </c>
      <c r="G9" s="18">
        <v>40016.379999999997</v>
      </c>
      <c r="H9" s="18">
        <v>3366.58</v>
      </c>
      <c r="I9" s="18">
        <v>4538.75</v>
      </c>
      <c r="J9" s="18">
        <v>7344.4</v>
      </c>
      <c r="K9" s="18">
        <v>15249.73</v>
      </c>
      <c r="L9" s="18">
        <v>38.11</v>
      </c>
      <c r="M9" s="18">
        <v>2499.62</v>
      </c>
      <c r="N9" s="18">
        <f>K9+M9</f>
        <v>17749.349999999999</v>
      </c>
      <c r="O9" s="17">
        <f t="shared" ref="O9:O52" si="0">N9/G9*100</f>
        <v>44.355211540874009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>
      <c r="A10" s="11">
        <v>3</v>
      </c>
      <c r="B10" s="11" t="s">
        <v>14</v>
      </c>
      <c r="C10" s="11">
        <v>134</v>
      </c>
      <c r="D10" s="18">
        <v>2379.52</v>
      </c>
      <c r="E10" s="21">
        <v>2257.1</v>
      </c>
      <c r="F10" s="18">
        <v>7589.43</v>
      </c>
      <c r="G10" s="18">
        <v>12226.05</v>
      </c>
      <c r="H10" s="18">
        <v>1159.27</v>
      </c>
      <c r="I10" s="18">
        <v>1417.16</v>
      </c>
      <c r="J10" s="18">
        <v>3500.2</v>
      </c>
      <c r="K10" s="18">
        <v>6076.63</v>
      </c>
      <c r="L10" s="18">
        <v>49.7</v>
      </c>
      <c r="M10" s="22">
        <v>0</v>
      </c>
      <c r="N10" s="18">
        <f>K10+M10</f>
        <v>6076.63</v>
      </c>
      <c r="O10" s="17">
        <f t="shared" si="0"/>
        <v>49.702315956502716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s="9" customFormat="1">
      <c r="A11" s="12"/>
      <c r="B11" s="13" t="s">
        <v>15</v>
      </c>
      <c r="C11" s="13">
        <v>874</v>
      </c>
      <c r="D11" s="19">
        <v>35333.360000000001</v>
      </c>
      <c r="E11" s="23">
        <v>21933.64</v>
      </c>
      <c r="F11" s="19">
        <f>SUM(F8:F10)</f>
        <v>57384.950000000004</v>
      </c>
      <c r="G11" s="19">
        <f>SUM(G8:G10)</f>
        <v>114651.95</v>
      </c>
      <c r="H11" s="19">
        <v>10370.24</v>
      </c>
      <c r="I11" s="19">
        <v>9318.76</v>
      </c>
      <c r="J11" s="19">
        <v>19420.05</v>
      </c>
      <c r="K11" s="19">
        <v>39109.050000000003</v>
      </c>
      <c r="L11" s="19">
        <f>K11/G11%</f>
        <v>34.111107573835426</v>
      </c>
      <c r="M11" s="19">
        <f>SUM(M8:M10)</f>
        <v>9243.7799999999988</v>
      </c>
      <c r="N11" s="20">
        <f t="shared" ref="N11:N50" si="1">K11+M11</f>
        <v>48352.83</v>
      </c>
      <c r="O11" s="19">
        <f t="shared" si="0"/>
        <v>42.173578382225514</v>
      </c>
    </row>
    <row r="12" spans="1:246">
      <c r="A12" s="11">
        <v>4</v>
      </c>
      <c r="B12" s="11" t="s">
        <v>16</v>
      </c>
      <c r="C12" s="11">
        <v>111</v>
      </c>
      <c r="D12" s="18">
        <v>1100.83</v>
      </c>
      <c r="E12" s="21">
        <v>1882.97</v>
      </c>
      <c r="F12" s="18">
        <v>5717.33</v>
      </c>
      <c r="G12" s="18">
        <v>8701.1299999999992</v>
      </c>
      <c r="H12" s="18">
        <v>476.43</v>
      </c>
      <c r="I12" s="18">
        <v>837.87</v>
      </c>
      <c r="J12" s="18">
        <v>2266.31</v>
      </c>
      <c r="K12" s="18">
        <v>3580.61</v>
      </c>
      <c r="L12" s="18">
        <v>41.15</v>
      </c>
      <c r="M12" s="22">
        <v>0</v>
      </c>
      <c r="N12" s="18">
        <f t="shared" si="1"/>
        <v>3580.61</v>
      </c>
      <c r="O12" s="17">
        <f t="shared" si="0"/>
        <v>41.151091869676705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>
      <c r="A13" s="11">
        <v>5</v>
      </c>
      <c r="B13" s="11" t="s">
        <v>17</v>
      </c>
      <c r="C13" s="11">
        <v>133</v>
      </c>
      <c r="D13" s="18">
        <v>1207.01</v>
      </c>
      <c r="E13" s="21">
        <v>1441</v>
      </c>
      <c r="F13" s="18">
        <v>4983.51</v>
      </c>
      <c r="G13" s="18">
        <v>7631.52</v>
      </c>
      <c r="H13" s="18">
        <v>572.20000000000005</v>
      </c>
      <c r="I13" s="18">
        <v>852.19</v>
      </c>
      <c r="J13" s="18">
        <v>2591.7399999999998</v>
      </c>
      <c r="K13" s="18">
        <v>4016.13</v>
      </c>
      <c r="L13" s="18">
        <v>52.63</v>
      </c>
      <c r="M13" s="22">
        <v>0</v>
      </c>
      <c r="N13" s="18">
        <f t="shared" si="1"/>
        <v>4016.13</v>
      </c>
      <c r="O13" s="17">
        <f t="shared" si="0"/>
        <v>52.625558211208244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>
      <c r="A14" s="11">
        <v>6</v>
      </c>
      <c r="B14" s="11" t="s">
        <v>18</v>
      </c>
      <c r="C14" s="11">
        <v>41</v>
      </c>
      <c r="D14" s="18">
        <v>256.85000000000002</v>
      </c>
      <c r="E14" s="21">
        <v>663.49</v>
      </c>
      <c r="F14" s="18">
        <v>2193.7600000000002</v>
      </c>
      <c r="G14" s="18">
        <v>3114.1</v>
      </c>
      <c r="H14" s="18">
        <v>76.760000000000005</v>
      </c>
      <c r="I14" s="18">
        <v>190.39</v>
      </c>
      <c r="J14" s="18">
        <v>866.45</v>
      </c>
      <c r="K14" s="18">
        <v>1133.5999999999999</v>
      </c>
      <c r="L14" s="18">
        <v>36.4</v>
      </c>
      <c r="M14" s="22">
        <v>0</v>
      </c>
      <c r="N14" s="18">
        <f t="shared" si="1"/>
        <v>1133.5999999999999</v>
      </c>
      <c r="O14" s="17">
        <f t="shared" si="0"/>
        <v>36.402170771651519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>
      <c r="A15" s="11">
        <v>7</v>
      </c>
      <c r="B15" s="11" t="s">
        <v>19</v>
      </c>
      <c r="C15" s="11">
        <v>44</v>
      </c>
      <c r="D15" s="18">
        <v>717.67</v>
      </c>
      <c r="E15" s="21">
        <v>339.95</v>
      </c>
      <c r="F15" s="18">
        <v>1577.31</v>
      </c>
      <c r="G15" s="18">
        <v>2634.93</v>
      </c>
      <c r="H15" s="18">
        <v>259.77</v>
      </c>
      <c r="I15" s="18">
        <v>247.81</v>
      </c>
      <c r="J15" s="18">
        <v>644</v>
      </c>
      <c r="K15" s="18">
        <v>1151.58</v>
      </c>
      <c r="L15" s="18">
        <v>43.7</v>
      </c>
      <c r="M15" s="22">
        <v>0</v>
      </c>
      <c r="N15" s="18">
        <f t="shared" si="1"/>
        <v>1151.58</v>
      </c>
      <c r="O15" s="17">
        <f t="shared" si="0"/>
        <v>43.704386833805827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>
      <c r="A16" s="11">
        <v>8</v>
      </c>
      <c r="B16" s="11" t="s">
        <v>20</v>
      </c>
      <c r="C16" s="11">
        <v>57</v>
      </c>
      <c r="D16" s="18">
        <v>481.31</v>
      </c>
      <c r="E16" s="21">
        <v>705.72</v>
      </c>
      <c r="F16" s="18">
        <v>1105.99</v>
      </c>
      <c r="G16" s="18">
        <v>2293.02</v>
      </c>
      <c r="H16" s="18">
        <v>197.69</v>
      </c>
      <c r="I16" s="18">
        <v>324.35000000000002</v>
      </c>
      <c r="J16" s="18">
        <v>390.52</v>
      </c>
      <c r="K16" s="18">
        <v>912.56</v>
      </c>
      <c r="L16" s="18">
        <v>39.799999999999997</v>
      </c>
      <c r="M16" s="22">
        <v>0</v>
      </c>
      <c r="N16" s="18">
        <f t="shared" si="1"/>
        <v>912.56</v>
      </c>
      <c r="O16" s="17">
        <f t="shared" si="0"/>
        <v>39.797297886629856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>
      <c r="A17" s="11">
        <v>9</v>
      </c>
      <c r="B17" s="11" t="s">
        <v>21</v>
      </c>
      <c r="C17" s="11">
        <v>45</v>
      </c>
      <c r="D17" s="18">
        <v>599.79999999999995</v>
      </c>
      <c r="E17" s="21">
        <v>399.36</v>
      </c>
      <c r="F17" s="18">
        <v>2243.86</v>
      </c>
      <c r="G17" s="18">
        <v>3243.02</v>
      </c>
      <c r="H17" s="18">
        <v>325.49</v>
      </c>
      <c r="I17" s="18">
        <v>231.14</v>
      </c>
      <c r="J17" s="18">
        <v>708.8</v>
      </c>
      <c r="K17" s="18">
        <v>1265.43</v>
      </c>
      <c r="L17" s="18">
        <v>39.020000000000003</v>
      </c>
      <c r="M17" s="22">
        <v>0</v>
      </c>
      <c r="N17" s="18">
        <f t="shared" si="1"/>
        <v>1265.43</v>
      </c>
      <c r="O17" s="17">
        <f t="shared" si="0"/>
        <v>39.0201108842992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>
      <c r="A18" s="11">
        <v>10</v>
      </c>
      <c r="B18" s="11" t="s">
        <v>22</v>
      </c>
      <c r="C18" s="11">
        <v>37</v>
      </c>
      <c r="D18" s="18">
        <v>383.91</v>
      </c>
      <c r="E18" s="21">
        <v>748.6</v>
      </c>
      <c r="F18" s="18">
        <v>1367.74</v>
      </c>
      <c r="G18" s="18">
        <v>2500.25</v>
      </c>
      <c r="H18" s="18">
        <v>276.01</v>
      </c>
      <c r="I18" s="18">
        <v>475.04</v>
      </c>
      <c r="J18" s="18">
        <v>966.6</v>
      </c>
      <c r="K18" s="18">
        <v>1717.65</v>
      </c>
      <c r="L18" s="18">
        <v>68.7</v>
      </c>
      <c r="M18" s="22">
        <v>0</v>
      </c>
      <c r="N18" s="18">
        <f t="shared" si="1"/>
        <v>1717.65</v>
      </c>
      <c r="O18" s="17">
        <f t="shared" si="0"/>
        <v>68.699130086991303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>
      <c r="A19" s="11">
        <v>11</v>
      </c>
      <c r="B19" s="11" t="s">
        <v>23</v>
      </c>
      <c r="C19" s="11">
        <v>50</v>
      </c>
      <c r="D19" s="18">
        <v>437.5</v>
      </c>
      <c r="E19" s="21">
        <v>1011.94</v>
      </c>
      <c r="F19" s="18">
        <v>2588.9299999999998</v>
      </c>
      <c r="G19" s="18">
        <v>4038.37</v>
      </c>
      <c r="H19" s="18">
        <v>189.91</v>
      </c>
      <c r="I19" s="18">
        <v>281.05</v>
      </c>
      <c r="J19" s="18">
        <v>1229.55</v>
      </c>
      <c r="K19" s="18">
        <v>1700.51</v>
      </c>
      <c r="L19" s="18">
        <v>42.11</v>
      </c>
      <c r="M19" s="22">
        <v>0</v>
      </c>
      <c r="N19" s="18">
        <f t="shared" si="1"/>
        <v>1700.51</v>
      </c>
      <c r="O19" s="17">
        <f t="shared" si="0"/>
        <v>42.108821133279022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>
      <c r="A20" s="11">
        <v>12</v>
      </c>
      <c r="B20" s="11" t="s">
        <v>24</v>
      </c>
      <c r="C20" s="11">
        <v>18</v>
      </c>
      <c r="D20" s="18">
        <v>0</v>
      </c>
      <c r="E20" s="21">
        <v>23.51</v>
      </c>
      <c r="F20" s="18">
        <v>262.70999999999998</v>
      </c>
      <c r="G20" s="18">
        <v>286.22000000000003</v>
      </c>
      <c r="H20" s="18">
        <v>0</v>
      </c>
      <c r="I20" s="18">
        <v>25.05</v>
      </c>
      <c r="J20" s="18">
        <v>202.1</v>
      </c>
      <c r="K20" s="18">
        <v>227.15</v>
      </c>
      <c r="L20" s="18">
        <v>79.36</v>
      </c>
      <c r="M20" s="22">
        <v>0</v>
      </c>
      <c r="N20" s="18">
        <f t="shared" si="1"/>
        <v>227.15</v>
      </c>
      <c r="O20" s="17">
        <f t="shared" si="0"/>
        <v>79.362029208301294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9" customFormat="1">
      <c r="A21" s="12"/>
      <c r="B21" s="13" t="s">
        <v>25</v>
      </c>
      <c r="C21" s="13">
        <v>536</v>
      </c>
      <c r="D21" s="19">
        <v>5184.88</v>
      </c>
      <c r="E21" s="23">
        <v>7216.54</v>
      </c>
      <c r="F21" s="19">
        <v>22041.14</v>
      </c>
      <c r="G21" s="19">
        <v>34442.559999999998</v>
      </c>
      <c r="H21" s="19">
        <v>2374.2600000000002</v>
      </c>
      <c r="I21" s="19">
        <v>3464.89</v>
      </c>
      <c r="J21" s="19">
        <v>9866.07</v>
      </c>
      <c r="K21" s="19">
        <v>15705.22</v>
      </c>
      <c r="L21" s="19">
        <v>45.6</v>
      </c>
      <c r="M21" s="19">
        <f>SUM(M12:M20)</f>
        <v>0</v>
      </c>
      <c r="N21" s="20">
        <f t="shared" si="1"/>
        <v>15705.22</v>
      </c>
      <c r="O21" s="19">
        <f t="shared" si="0"/>
        <v>45.598294667992164</v>
      </c>
    </row>
    <row r="22" spans="1:246" s="9" customFormat="1">
      <c r="A22" s="12"/>
      <c r="B22" s="13" t="s">
        <v>26</v>
      </c>
      <c r="C22" s="13">
        <v>1410</v>
      </c>
      <c r="D22" s="19">
        <v>40518.239999999998</v>
      </c>
      <c r="E22" s="23">
        <v>29150.18</v>
      </c>
      <c r="F22" s="19">
        <f>F21+F11</f>
        <v>79426.09</v>
      </c>
      <c r="G22" s="19">
        <f>G21+G11</f>
        <v>149094.51</v>
      </c>
      <c r="H22" s="19">
        <v>12744.5</v>
      </c>
      <c r="I22" s="19">
        <v>12783.65</v>
      </c>
      <c r="J22" s="19">
        <v>29286.12</v>
      </c>
      <c r="K22" s="19">
        <v>54814.27</v>
      </c>
      <c r="L22" s="19">
        <f>K22/G22%</f>
        <v>36.764780943309042</v>
      </c>
      <c r="M22" s="19">
        <f>M21+M11</f>
        <v>9243.7799999999988</v>
      </c>
      <c r="N22" s="20">
        <f t="shared" si="1"/>
        <v>64058.049999999996</v>
      </c>
      <c r="O22" s="19">
        <f t="shared" si="0"/>
        <v>42.964727540940302</v>
      </c>
    </row>
    <row r="23" spans="1:246" s="8" customFormat="1">
      <c r="A23" s="11">
        <v>13</v>
      </c>
      <c r="B23" s="11" t="s">
        <v>27</v>
      </c>
      <c r="C23" s="11">
        <v>290</v>
      </c>
      <c r="D23" s="18">
        <v>5544.32</v>
      </c>
      <c r="E23" s="18">
        <v>1289.8599999999999</v>
      </c>
      <c r="F23" s="18">
        <v>999.43</v>
      </c>
      <c r="G23" s="18">
        <v>7833.61</v>
      </c>
      <c r="H23" s="18">
        <v>2139.64</v>
      </c>
      <c r="I23" s="18">
        <v>888.82</v>
      </c>
      <c r="J23" s="18">
        <v>719.59</v>
      </c>
      <c r="K23" s="18">
        <v>3748.05</v>
      </c>
      <c r="L23" s="18">
        <v>47.85</v>
      </c>
      <c r="M23" s="22">
        <v>0</v>
      </c>
      <c r="N23" s="18">
        <f t="shared" si="1"/>
        <v>3748.05</v>
      </c>
      <c r="O23" s="17">
        <f t="shared" si="0"/>
        <v>47.845756937095416</v>
      </c>
    </row>
    <row r="24" spans="1:246" s="8" customFormat="1">
      <c r="A24" s="11">
        <v>14</v>
      </c>
      <c r="B24" s="11" t="s">
        <v>28</v>
      </c>
      <c r="C24" s="11">
        <v>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2">
        <v>0</v>
      </c>
      <c r="N24" s="18">
        <f t="shared" si="1"/>
        <v>0</v>
      </c>
      <c r="O24" s="17" t="e">
        <f t="shared" si="0"/>
        <v>#DIV/0!</v>
      </c>
    </row>
    <row r="25" spans="1:246" s="10" customFormat="1">
      <c r="A25" s="12"/>
      <c r="B25" s="13" t="s">
        <v>29</v>
      </c>
      <c r="C25" s="13">
        <v>291</v>
      </c>
      <c r="D25" s="19">
        <v>5544.32</v>
      </c>
      <c r="E25" s="19">
        <v>1289.8599999999999</v>
      </c>
      <c r="F25" s="19">
        <v>999.43</v>
      </c>
      <c r="G25" s="19">
        <v>7833.61</v>
      </c>
      <c r="H25" s="19">
        <v>2139.64</v>
      </c>
      <c r="I25" s="19">
        <v>888.82</v>
      </c>
      <c r="J25" s="19">
        <v>719.59</v>
      </c>
      <c r="K25" s="19">
        <v>3748.05</v>
      </c>
      <c r="L25" s="19">
        <v>47.85</v>
      </c>
      <c r="M25" s="19">
        <v>0</v>
      </c>
      <c r="N25" s="20">
        <f t="shared" si="1"/>
        <v>3748.05</v>
      </c>
      <c r="O25" s="19">
        <f t="shared" si="0"/>
        <v>47.845756937095416</v>
      </c>
    </row>
    <row r="26" spans="1:246" s="8" customFormat="1">
      <c r="A26" s="11">
        <v>15</v>
      </c>
      <c r="B26" s="11" t="s">
        <v>30</v>
      </c>
      <c r="C26" s="11">
        <v>337</v>
      </c>
      <c r="D26" s="18">
        <v>3900.71</v>
      </c>
      <c r="E26" s="18">
        <v>4410.91</v>
      </c>
      <c r="F26" s="18">
        <v>6416.6</v>
      </c>
      <c r="G26" s="18">
        <v>14728.22</v>
      </c>
      <c r="H26" s="18">
        <v>2367.48</v>
      </c>
      <c r="I26" s="18">
        <v>2116.5100000000002</v>
      </c>
      <c r="J26" s="18">
        <v>4458.09</v>
      </c>
      <c r="K26" s="18">
        <v>8942.08</v>
      </c>
      <c r="L26" s="18">
        <v>60.71</v>
      </c>
      <c r="M26" s="22">
        <v>0</v>
      </c>
      <c r="N26" s="18">
        <f t="shared" si="1"/>
        <v>8942.08</v>
      </c>
      <c r="O26" s="17">
        <f t="shared" si="0"/>
        <v>60.713921981067642</v>
      </c>
    </row>
    <row r="27" spans="1:246" s="10" customFormat="1">
      <c r="A27" s="12"/>
      <c r="B27" s="13" t="s">
        <v>31</v>
      </c>
      <c r="C27" s="13">
        <v>337</v>
      </c>
      <c r="D27" s="19">
        <v>3900.71</v>
      </c>
      <c r="E27" s="19">
        <v>4410.91</v>
      </c>
      <c r="F27" s="19">
        <v>6416.6</v>
      </c>
      <c r="G27" s="19">
        <v>14728.22</v>
      </c>
      <c r="H27" s="19">
        <v>2367.48</v>
      </c>
      <c r="I27" s="19">
        <v>2116.5100000000002</v>
      </c>
      <c r="J27" s="19">
        <v>4458.09</v>
      </c>
      <c r="K27" s="19">
        <v>8942.08</v>
      </c>
      <c r="L27" s="19">
        <v>60.71</v>
      </c>
      <c r="M27" s="19">
        <v>0</v>
      </c>
      <c r="N27" s="20">
        <f t="shared" si="1"/>
        <v>8942.08</v>
      </c>
      <c r="O27" s="19">
        <f t="shared" si="0"/>
        <v>60.713921981067642</v>
      </c>
    </row>
    <row r="28" spans="1:246" s="10" customFormat="1">
      <c r="A28" s="12"/>
      <c r="B28" s="13" t="s">
        <v>32</v>
      </c>
      <c r="C28" s="13">
        <v>2038</v>
      </c>
      <c r="D28" s="19">
        <v>49963.27</v>
      </c>
      <c r="E28" s="19">
        <v>34850.949999999997</v>
      </c>
      <c r="F28" s="19">
        <f>F27+F25+F22</f>
        <v>86842.12</v>
      </c>
      <c r="G28" s="19">
        <f>G27+G25+G22</f>
        <v>171656.34</v>
      </c>
      <c r="H28" s="19">
        <v>17251.62</v>
      </c>
      <c r="I28" s="19">
        <v>15788.98</v>
      </c>
      <c r="J28" s="19">
        <v>34463.800000000003</v>
      </c>
      <c r="K28" s="19">
        <v>67504.399999999994</v>
      </c>
      <c r="L28" s="19">
        <f>K28/G28%</f>
        <v>39.325317084122844</v>
      </c>
      <c r="M28" s="19">
        <f>M22+M25+M27</f>
        <v>9243.7799999999988</v>
      </c>
      <c r="N28" s="20">
        <f t="shared" si="1"/>
        <v>76748.179999999993</v>
      </c>
      <c r="O28" s="19">
        <f t="shared" si="0"/>
        <v>44.710367237236909</v>
      </c>
    </row>
    <row r="29" spans="1:246" s="8" customFormat="1">
      <c r="A29" s="11">
        <v>16</v>
      </c>
      <c r="B29" s="11" t="s">
        <v>33</v>
      </c>
      <c r="C29" s="11">
        <v>99</v>
      </c>
      <c r="D29" s="18">
        <v>1364.29</v>
      </c>
      <c r="E29" s="18">
        <v>1552.67</v>
      </c>
      <c r="F29" s="18">
        <v>1277.5899999999999</v>
      </c>
      <c r="G29" s="18">
        <v>4194.55</v>
      </c>
      <c r="H29" s="18">
        <v>658.07</v>
      </c>
      <c r="I29" s="18">
        <v>732.56</v>
      </c>
      <c r="J29" s="18">
        <v>1085.1099999999999</v>
      </c>
      <c r="K29" s="18">
        <v>2475.7399999999998</v>
      </c>
      <c r="L29" s="18">
        <v>59.02</v>
      </c>
      <c r="M29" s="22">
        <v>0</v>
      </c>
      <c r="N29" s="18">
        <f t="shared" si="1"/>
        <v>2475.7399999999998</v>
      </c>
      <c r="O29" s="17">
        <f t="shared" si="0"/>
        <v>59.0227795591899</v>
      </c>
    </row>
    <row r="30" spans="1:246" s="8" customFormat="1">
      <c r="A30" s="11">
        <v>17</v>
      </c>
      <c r="B30" s="11" t="s">
        <v>34</v>
      </c>
      <c r="C30" s="11">
        <v>69</v>
      </c>
      <c r="D30" s="18">
        <v>465.34</v>
      </c>
      <c r="E30" s="18">
        <v>1478.21</v>
      </c>
      <c r="F30" s="18">
        <v>4168.54</v>
      </c>
      <c r="G30" s="18">
        <v>6112.09</v>
      </c>
      <c r="H30" s="18">
        <v>552.55999999999995</v>
      </c>
      <c r="I30" s="18">
        <v>699.37</v>
      </c>
      <c r="J30" s="18">
        <v>2950.3</v>
      </c>
      <c r="K30" s="18">
        <v>4202.2299999999996</v>
      </c>
      <c r="L30" s="18">
        <v>68.75</v>
      </c>
      <c r="M30" s="22">
        <v>0</v>
      </c>
      <c r="N30" s="18">
        <f t="shared" si="1"/>
        <v>4202.2299999999996</v>
      </c>
      <c r="O30" s="17">
        <f t="shared" si="0"/>
        <v>68.752750695752184</v>
      </c>
    </row>
    <row r="31" spans="1:246" s="8" customFormat="1">
      <c r="A31" s="11">
        <v>18</v>
      </c>
      <c r="B31" s="11" t="s">
        <v>35</v>
      </c>
      <c r="C31" s="11">
        <v>47</v>
      </c>
      <c r="D31" s="18">
        <v>217.02</v>
      </c>
      <c r="E31" s="18">
        <v>1139.33</v>
      </c>
      <c r="F31" s="18">
        <v>6186.35</v>
      </c>
      <c r="G31" s="18">
        <v>7542.7</v>
      </c>
      <c r="H31" s="18">
        <v>39.549999999999997</v>
      </c>
      <c r="I31" s="18">
        <v>498.12</v>
      </c>
      <c r="J31" s="18">
        <v>5236.76</v>
      </c>
      <c r="K31" s="18">
        <v>5774.43</v>
      </c>
      <c r="L31" s="18">
        <v>76.56</v>
      </c>
      <c r="M31" s="22">
        <v>0</v>
      </c>
      <c r="N31" s="18">
        <f t="shared" si="1"/>
        <v>5774.43</v>
      </c>
      <c r="O31" s="17">
        <f t="shared" si="0"/>
        <v>76.556538109695467</v>
      </c>
    </row>
    <row r="32" spans="1:246" s="8" customFormat="1">
      <c r="A32" s="11">
        <v>19</v>
      </c>
      <c r="B32" s="11" t="s">
        <v>36</v>
      </c>
      <c r="C32" s="11">
        <v>31</v>
      </c>
      <c r="D32" s="18">
        <v>374.11</v>
      </c>
      <c r="E32" s="18">
        <v>796.62</v>
      </c>
      <c r="F32" s="18">
        <v>1826.36</v>
      </c>
      <c r="G32" s="18">
        <v>2997.09</v>
      </c>
      <c r="H32" s="18">
        <v>149.65</v>
      </c>
      <c r="I32" s="18">
        <v>238.52</v>
      </c>
      <c r="J32" s="18">
        <v>508.27</v>
      </c>
      <c r="K32" s="18">
        <v>896.44</v>
      </c>
      <c r="L32" s="18">
        <v>29.91</v>
      </c>
      <c r="M32" s="22">
        <v>0</v>
      </c>
      <c r="N32" s="18">
        <f t="shared" si="1"/>
        <v>896.44</v>
      </c>
      <c r="O32" s="17">
        <f t="shared" si="0"/>
        <v>29.910346369311565</v>
      </c>
    </row>
    <row r="33" spans="1:15" s="8" customFormat="1">
      <c r="A33" s="11">
        <v>20</v>
      </c>
      <c r="B33" s="11" t="s">
        <v>37</v>
      </c>
      <c r="C33" s="11">
        <v>103</v>
      </c>
      <c r="D33" s="18">
        <v>798.69</v>
      </c>
      <c r="E33" s="18">
        <v>2303.14</v>
      </c>
      <c r="F33" s="18">
        <v>9568.17</v>
      </c>
      <c r="G33" s="18">
        <v>12670</v>
      </c>
      <c r="H33" s="18">
        <v>1546.66</v>
      </c>
      <c r="I33" s="18">
        <v>3042.58</v>
      </c>
      <c r="J33" s="18">
        <v>12982.39</v>
      </c>
      <c r="K33" s="18">
        <v>17571.63</v>
      </c>
      <c r="L33" s="18">
        <v>138.69</v>
      </c>
      <c r="M33" s="22">
        <v>0</v>
      </c>
      <c r="N33" s="18">
        <f t="shared" si="1"/>
        <v>17571.63</v>
      </c>
      <c r="O33" s="17">
        <f t="shared" si="0"/>
        <v>138.68689818468823</v>
      </c>
    </row>
    <row r="34" spans="1:15" s="8" customFormat="1">
      <c r="A34" s="11">
        <v>21</v>
      </c>
      <c r="B34" s="11" t="s">
        <v>38</v>
      </c>
      <c r="C34" s="11">
        <v>3</v>
      </c>
      <c r="D34" s="18">
        <v>0</v>
      </c>
      <c r="E34" s="18">
        <v>0</v>
      </c>
      <c r="F34" s="18">
        <v>93.47</v>
      </c>
      <c r="G34" s="18">
        <v>93.47</v>
      </c>
      <c r="H34" s="18">
        <v>0</v>
      </c>
      <c r="I34" s="18">
        <v>0</v>
      </c>
      <c r="J34" s="18">
        <v>81.400000000000006</v>
      </c>
      <c r="K34" s="18">
        <v>81.400000000000006</v>
      </c>
      <c r="L34" s="18">
        <v>87.09</v>
      </c>
      <c r="M34" s="22">
        <v>0</v>
      </c>
      <c r="N34" s="18">
        <f t="shared" si="1"/>
        <v>81.400000000000006</v>
      </c>
      <c r="O34" s="17">
        <f t="shared" si="0"/>
        <v>87.086765807210881</v>
      </c>
    </row>
    <row r="35" spans="1:15" s="8" customFormat="1">
      <c r="A35" s="11">
        <v>22</v>
      </c>
      <c r="B35" s="11" t="s">
        <v>39</v>
      </c>
      <c r="C35" s="11">
        <v>2</v>
      </c>
      <c r="D35" s="18">
        <v>0</v>
      </c>
      <c r="E35" s="18">
        <v>0</v>
      </c>
      <c r="F35" s="18">
        <v>124.65</v>
      </c>
      <c r="G35" s="18">
        <v>124.65</v>
      </c>
      <c r="H35" s="18">
        <v>0</v>
      </c>
      <c r="I35" s="18">
        <v>0</v>
      </c>
      <c r="J35" s="18">
        <v>46.28</v>
      </c>
      <c r="K35" s="18">
        <v>46.28</v>
      </c>
      <c r="L35" s="18">
        <v>37.130000000000003</v>
      </c>
      <c r="M35" s="22">
        <v>0</v>
      </c>
      <c r="N35" s="18">
        <f t="shared" si="1"/>
        <v>46.28</v>
      </c>
      <c r="O35" s="17">
        <f t="shared" si="0"/>
        <v>37.127958283192939</v>
      </c>
    </row>
    <row r="36" spans="1:15" s="8" customFormat="1">
      <c r="A36" s="11">
        <v>23</v>
      </c>
      <c r="B36" s="11" t="s">
        <v>40</v>
      </c>
      <c r="C36" s="11">
        <v>26</v>
      </c>
      <c r="D36" s="18">
        <v>315.13</v>
      </c>
      <c r="E36" s="18">
        <v>858.52</v>
      </c>
      <c r="F36" s="18">
        <v>1679.55</v>
      </c>
      <c r="G36" s="18">
        <v>2853.2</v>
      </c>
      <c r="H36" s="18">
        <v>242.48</v>
      </c>
      <c r="I36" s="18">
        <v>42.77</v>
      </c>
      <c r="J36" s="18">
        <v>619.95000000000005</v>
      </c>
      <c r="K36" s="18">
        <v>905.2</v>
      </c>
      <c r="L36" s="18">
        <v>31.73</v>
      </c>
      <c r="M36" s="22">
        <v>0</v>
      </c>
      <c r="N36" s="18">
        <f t="shared" si="1"/>
        <v>905.2</v>
      </c>
      <c r="O36" s="17">
        <f t="shared" si="0"/>
        <v>31.725781578578445</v>
      </c>
    </row>
    <row r="37" spans="1:15" s="8" customFormat="1">
      <c r="A37" s="11">
        <v>24</v>
      </c>
      <c r="B37" s="11" t="s">
        <v>41</v>
      </c>
      <c r="C37" s="11">
        <v>4</v>
      </c>
      <c r="D37" s="18">
        <v>0</v>
      </c>
      <c r="E37" s="18">
        <v>0</v>
      </c>
      <c r="F37" s="18">
        <v>288.85000000000002</v>
      </c>
      <c r="G37" s="18">
        <v>288.85000000000002</v>
      </c>
      <c r="H37" s="18">
        <v>0</v>
      </c>
      <c r="I37" s="18">
        <v>0</v>
      </c>
      <c r="J37" s="18">
        <v>232.72</v>
      </c>
      <c r="K37" s="18">
        <v>232.72</v>
      </c>
      <c r="L37" s="18">
        <v>80.569999999999993</v>
      </c>
      <c r="M37" s="22">
        <v>0</v>
      </c>
      <c r="N37" s="18">
        <f t="shared" si="1"/>
        <v>232.72</v>
      </c>
      <c r="O37" s="17">
        <f t="shared" si="0"/>
        <v>80.56776873809936</v>
      </c>
    </row>
    <row r="38" spans="1:15" s="8" customFormat="1">
      <c r="A38" s="11">
        <v>25</v>
      </c>
      <c r="B38" s="11" t="s">
        <v>42</v>
      </c>
      <c r="C38" s="11">
        <v>1</v>
      </c>
      <c r="D38" s="18">
        <v>0</v>
      </c>
      <c r="E38" s="18">
        <v>0</v>
      </c>
      <c r="F38" s="18">
        <v>42.85</v>
      </c>
      <c r="G38" s="18">
        <v>42.85</v>
      </c>
      <c r="H38" s="18">
        <v>0</v>
      </c>
      <c r="I38" s="18">
        <v>0</v>
      </c>
      <c r="J38" s="18">
        <v>10.74</v>
      </c>
      <c r="K38" s="18">
        <v>10.74</v>
      </c>
      <c r="L38" s="18">
        <v>25.06</v>
      </c>
      <c r="M38" s="22">
        <v>0</v>
      </c>
      <c r="N38" s="18">
        <f t="shared" si="1"/>
        <v>10.74</v>
      </c>
      <c r="O38" s="17">
        <f t="shared" si="0"/>
        <v>25.064177362893815</v>
      </c>
    </row>
    <row r="39" spans="1:15" s="8" customFormat="1">
      <c r="A39" s="11">
        <v>26</v>
      </c>
      <c r="B39" s="11" t="s">
        <v>43</v>
      </c>
      <c r="C39" s="11">
        <v>15</v>
      </c>
      <c r="D39" s="18">
        <v>96.88</v>
      </c>
      <c r="E39" s="18">
        <v>234.7</v>
      </c>
      <c r="F39" s="18">
        <v>1595.3</v>
      </c>
      <c r="G39" s="18">
        <v>1926.88</v>
      </c>
      <c r="H39" s="18">
        <v>74.790000000000006</v>
      </c>
      <c r="I39" s="18">
        <v>59.56</v>
      </c>
      <c r="J39" s="18">
        <v>1459.94</v>
      </c>
      <c r="K39" s="18">
        <v>1594.29</v>
      </c>
      <c r="L39" s="18">
        <v>82.74</v>
      </c>
      <c r="M39" s="22">
        <v>0</v>
      </c>
      <c r="N39" s="18">
        <f t="shared" si="1"/>
        <v>1594.29</v>
      </c>
      <c r="O39" s="17">
        <f t="shared" si="0"/>
        <v>82.739454454870042</v>
      </c>
    </row>
    <row r="40" spans="1:15" s="8" customFormat="1">
      <c r="A40" s="11">
        <v>27</v>
      </c>
      <c r="B40" s="11" t="s">
        <v>44</v>
      </c>
      <c r="C40" s="11">
        <v>49</v>
      </c>
      <c r="D40" s="18">
        <v>13.58</v>
      </c>
      <c r="E40" s="18">
        <v>569.52</v>
      </c>
      <c r="F40" s="18">
        <v>1422.89</v>
      </c>
      <c r="G40" s="18">
        <v>2005.99</v>
      </c>
      <c r="H40" s="18">
        <v>29.95</v>
      </c>
      <c r="I40" s="18">
        <v>417.76</v>
      </c>
      <c r="J40" s="18">
        <v>265.31</v>
      </c>
      <c r="K40" s="18">
        <v>713.02</v>
      </c>
      <c r="L40" s="18">
        <v>35.54</v>
      </c>
      <c r="M40" s="22">
        <v>0</v>
      </c>
      <c r="N40" s="18">
        <f t="shared" si="1"/>
        <v>713.02</v>
      </c>
      <c r="O40" s="17">
        <f t="shared" si="0"/>
        <v>35.544544090449101</v>
      </c>
    </row>
    <row r="41" spans="1:15" s="8" customFormat="1">
      <c r="A41" s="11">
        <v>28</v>
      </c>
      <c r="B41" s="11" t="s">
        <v>45</v>
      </c>
      <c r="C41" s="11">
        <v>13</v>
      </c>
      <c r="D41" s="18">
        <v>0</v>
      </c>
      <c r="E41" s="18">
        <v>94.41</v>
      </c>
      <c r="F41" s="18">
        <v>1571.43</v>
      </c>
      <c r="G41" s="18">
        <v>1665.84</v>
      </c>
      <c r="H41" s="18">
        <v>0</v>
      </c>
      <c r="I41" s="18">
        <v>51.56</v>
      </c>
      <c r="J41" s="18">
        <v>866.97</v>
      </c>
      <c r="K41" s="18">
        <v>918.53</v>
      </c>
      <c r="L41" s="18">
        <v>55.14</v>
      </c>
      <c r="M41" s="22">
        <v>0</v>
      </c>
      <c r="N41" s="18">
        <f t="shared" si="1"/>
        <v>918.53</v>
      </c>
      <c r="O41" s="17">
        <f t="shared" si="0"/>
        <v>55.139149017912878</v>
      </c>
    </row>
    <row r="42" spans="1:15" s="8" customFormat="1">
      <c r="A42" s="11">
        <v>29</v>
      </c>
      <c r="B42" s="11" t="s">
        <v>46</v>
      </c>
      <c r="C42" s="11">
        <v>11</v>
      </c>
      <c r="D42" s="18">
        <v>0</v>
      </c>
      <c r="E42" s="18">
        <v>0</v>
      </c>
      <c r="F42" s="18">
        <v>967.73</v>
      </c>
      <c r="G42" s="18">
        <v>967.73</v>
      </c>
      <c r="H42" s="18">
        <v>0</v>
      </c>
      <c r="I42" s="18">
        <v>0</v>
      </c>
      <c r="J42" s="18">
        <v>631.07000000000005</v>
      </c>
      <c r="K42" s="18">
        <v>631.07000000000005</v>
      </c>
      <c r="L42" s="18">
        <v>65.209999999999994</v>
      </c>
      <c r="M42" s="22">
        <v>0</v>
      </c>
      <c r="N42" s="18">
        <f t="shared" si="1"/>
        <v>631.07000000000005</v>
      </c>
      <c r="O42" s="17">
        <f t="shared" si="0"/>
        <v>65.211370940241594</v>
      </c>
    </row>
    <row r="43" spans="1:15" s="8" customFormat="1">
      <c r="A43" s="11">
        <v>30</v>
      </c>
      <c r="B43" s="11" t="s">
        <v>47</v>
      </c>
      <c r="C43" s="11">
        <v>1</v>
      </c>
      <c r="D43" s="18">
        <v>0</v>
      </c>
      <c r="E43" s="18">
        <v>0</v>
      </c>
      <c r="F43" s="18">
        <v>185.92</v>
      </c>
      <c r="G43" s="18">
        <v>185.92</v>
      </c>
      <c r="H43" s="18">
        <v>0</v>
      </c>
      <c r="I43" s="18">
        <v>0</v>
      </c>
      <c r="J43" s="18">
        <v>3.54</v>
      </c>
      <c r="K43" s="18">
        <v>3.54</v>
      </c>
      <c r="L43" s="18">
        <v>1.9</v>
      </c>
      <c r="M43" s="22">
        <v>0</v>
      </c>
      <c r="N43" s="18">
        <f t="shared" si="1"/>
        <v>3.54</v>
      </c>
      <c r="O43" s="17">
        <f t="shared" si="0"/>
        <v>1.9040447504302929</v>
      </c>
    </row>
    <row r="44" spans="1:15" s="10" customFormat="1">
      <c r="A44" s="12"/>
      <c r="B44" s="13" t="s">
        <v>48</v>
      </c>
      <c r="C44" s="13">
        <v>474</v>
      </c>
      <c r="D44" s="19">
        <v>3645.04</v>
      </c>
      <c r="E44" s="19">
        <v>9027.1200000000008</v>
      </c>
      <c r="F44" s="19">
        <v>30999.65</v>
      </c>
      <c r="G44" s="19">
        <v>43671.81</v>
      </c>
      <c r="H44" s="19">
        <v>3293.71</v>
      </c>
      <c r="I44" s="19">
        <v>5782.8</v>
      </c>
      <c r="J44" s="19">
        <v>26980.75</v>
      </c>
      <c r="K44" s="19">
        <v>36057.26</v>
      </c>
      <c r="L44" s="19">
        <v>82.56</v>
      </c>
      <c r="M44" s="19">
        <v>0</v>
      </c>
      <c r="N44" s="20">
        <f t="shared" si="1"/>
        <v>36057.26</v>
      </c>
      <c r="O44" s="19">
        <f t="shared" si="0"/>
        <v>82.564152939848384</v>
      </c>
    </row>
    <row r="45" spans="1:15" s="8" customFormat="1">
      <c r="A45" s="11">
        <v>31</v>
      </c>
      <c r="B45" s="11" t="s">
        <v>49</v>
      </c>
      <c r="C45" s="11">
        <v>6</v>
      </c>
      <c r="D45" s="18">
        <v>0</v>
      </c>
      <c r="E45" s="18">
        <v>15.51</v>
      </c>
      <c r="F45" s="18">
        <v>404.72</v>
      </c>
      <c r="G45" s="18">
        <v>420.23</v>
      </c>
      <c r="H45" s="18">
        <v>0</v>
      </c>
      <c r="I45" s="18">
        <v>30.71</v>
      </c>
      <c r="J45" s="18">
        <v>143.02000000000001</v>
      </c>
      <c r="K45" s="18">
        <v>173.73</v>
      </c>
      <c r="L45" s="18">
        <v>41.34</v>
      </c>
      <c r="M45" s="22">
        <v>0</v>
      </c>
      <c r="N45" s="18">
        <f t="shared" si="1"/>
        <v>173.73</v>
      </c>
      <c r="O45" s="17">
        <f t="shared" si="0"/>
        <v>41.341646241344023</v>
      </c>
    </row>
    <row r="46" spans="1:15" s="8" customFormat="1">
      <c r="A46" s="11">
        <v>32</v>
      </c>
      <c r="B46" s="11" t="s">
        <v>50</v>
      </c>
      <c r="C46" s="11">
        <v>23</v>
      </c>
      <c r="D46" s="18">
        <v>29.82</v>
      </c>
      <c r="E46" s="18">
        <v>104.04</v>
      </c>
      <c r="F46" s="18">
        <v>900.01</v>
      </c>
      <c r="G46" s="18">
        <v>1033.8699999999999</v>
      </c>
      <c r="H46" s="18">
        <v>41.94</v>
      </c>
      <c r="I46" s="18">
        <v>66.8</v>
      </c>
      <c r="J46" s="18">
        <v>159.54</v>
      </c>
      <c r="K46" s="18">
        <v>268.27999999999997</v>
      </c>
      <c r="L46" s="18">
        <v>25.95</v>
      </c>
      <c r="M46" s="22">
        <v>0</v>
      </c>
      <c r="N46" s="18">
        <f t="shared" si="1"/>
        <v>268.27999999999997</v>
      </c>
      <c r="O46" s="17">
        <f t="shared" si="0"/>
        <v>25.949103852515304</v>
      </c>
    </row>
    <row r="47" spans="1:15" s="8" customFormat="1">
      <c r="A47" s="11">
        <v>33</v>
      </c>
      <c r="B47" s="11" t="s">
        <v>51</v>
      </c>
      <c r="C47" s="11">
        <v>2</v>
      </c>
      <c r="D47" s="18">
        <v>0</v>
      </c>
      <c r="E47" s="18">
        <v>0</v>
      </c>
      <c r="F47" s="18">
        <v>696.91</v>
      </c>
      <c r="G47" s="18">
        <v>696.91</v>
      </c>
      <c r="H47" s="18">
        <v>0</v>
      </c>
      <c r="I47" s="18">
        <v>0</v>
      </c>
      <c r="J47" s="18">
        <v>88.7</v>
      </c>
      <c r="K47" s="18">
        <v>88.7</v>
      </c>
      <c r="L47" s="18">
        <v>12.73</v>
      </c>
      <c r="M47" s="22">
        <v>0</v>
      </c>
      <c r="N47" s="18">
        <f t="shared" si="1"/>
        <v>88.7</v>
      </c>
      <c r="O47" s="17">
        <f t="shared" si="0"/>
        <v>12.727611886757259</v>
      </c>
    </row>
    <row r="48" spans="1:15" s="8" customFormat="1">
      <c r="A48" s="11">
        <v>34</v>
      </c>
      <c r="B48" s="11" t="s">
        <v>52</v>
      </c>
      <c r="C48" s="11">
        <v>3</v>
      </c>
      <c r="D48" s="18">
        <v>0</v>
      </c>
      <c r="E48" s="18">
        <v>0</v>
      </c>
      <c r="F48" s="18">
        <v>198.57</v>
      </c>
      <c r="G48" s="18">
        <v>198.57</v>
      </c>
      <c r="H48" s="18">
        <v>0</v>
      </c>
      <c r="I48" s="18">
        <v>0</v>
      </c>
      <c r="J48" s="18">
        <v>11.39</v>
      </c>
      <c r="K48" s="18">
        <v>11.39</v>
      </c>
      <c r="L48" s="18">
        <v>5.74</v>
      </c>
      <c r="M48" s="18">
        <v>0.59</v>
      </c>
      <c r="N48" s="18">
        <f t="shared" si="1"/>
        <v>11.98</v>
      </c>
      <c r="O48" s="17">
        <f t="shared" si="0"/>
        <v>6.0331369290426551</v>
      </c>
    </row>
    <row r="49" spans="1:15" s="10" customFormat="1">
      <c r="A49" s="12"/>
      <c r="B49" s="13" t="s">
        <v>53</v>
      </c>
      <c r="C49" s="13">
        <v>34</v>
      </c>
      <c r="D49" s="19">
        <v>29.82</v>
      </c>
      <c r="E49" s="19">
        <v>119.55</v>
      </c>
      <c r="F49" s="19">
        <v>2200.21</v>
      </c>
      <c r="G49" s="19">
        <v>2349.58</v>
      </c>
      <c r="H49" s="19">
        <v>41.94</v>
      </c>
      <c r="I49" s="19">
        <v>97.51</v>
      </c>
      <c r="J49" s="19">
        <v>402.65</v>
      </c>
      <c r="K49" s="19">
        <v>542.1</v>
      </c>
      <c r="L49" s="19">
        <v>23.07</v>
      </c>
      <c r="M49" s="19">
        <f>SUM(M45:M48)</f>
        <v>0.59</v>
      </c>
      <c r="N49" s="20">
        <f t="shared" si="1"/>
        <v>542.69000000000005</v>
      </c>
      <c r="O49" s="19">
        <f t="shared" si="0"/>
        <v>23.09731952093566</v>
      </c>
    </row>
    <row r="50" spans="1:15" s="10" customFormat="1">
      <c r="A50" s="12"/>
      <c r="B50" s="13" t="s">
        <v>54</v>
      </c>
      <c r="C50" s="13">
        <v>2546</v>
      </c>
      <c r="D50" s="19">
        <v>53638.13</v>
      </c>
      <c r="E50" s="19">
        <v>43997.62</v>
      </c>
      <c r="F50" s="19">
        <f>F49+F44+F28</f>
        <v>120041.98</v>
      </c>
      <c r="G50" s="19">
        <f>G49+G44+G28</f>
        <v>217677.72999999998</v>
      </c>
      <c r="H50" s="19">
        <v>20587.27</v>
      </c>
      <c r="I50" s="19">
        <v>21669.29</v>
      </c>
      <c r="J50" s="19">
        <v>61847.199999999997</v>
      </c>
      <c r="K50" s="19">
        <v>104103.76</v>
      </c>
      <c r="L50" s="19">
        <f>K50/G50%</f>
        <v>47.82471776051689</v>
      </c>
      <c r="M50" s="19">
        <f>M49+M28+M44</f>
        <v>9244.369999999999</v>
      </c>
      <c r="N50" s="19">
        <f t="shared" si="1"/>
        <v>113348.12999999999</v>
      </c>
      <c r="O50" s="19">
        <f t="shared" si="0"/>
        <v>52.07153253573528</v>
      </c>
    </row>
    <row r="51" spans="1:15">
      <c r="A51" s="11"/>
      <c r="B51" s="13" t="s">
        <v>60</v>
      </c>
      <c r="C51" s="11"/>
      <c r="D51" s="18"/>
      <c r="E51" s="18"/>
      <c r="F51" s="18"/>
      <c r="G51" s="18"/>
      <c r="H51" s="18"/>
      <c r="I51" s="18"/>
      <c r="J51" s="18"/>
      <c r="K51" s="20">
        <v>3234.16</v>
      </c>
      <c r="L51" s="17"/>
      <c r="M51" s="18"/>
      <c r="N51" s="20">
        <f>K51</f>
        <v>3234.16</v>
      </c>
      <c r="O51" s="17"/>
    </row>
    <row r="52" spans="1:15">
      <c r="A52" s="11"/>
      <c r="B52" s="13" t="s">
        <v>61</v>
      </c>
      <c r="C52" s="13">
        <f t="shared" ref="C52:J52" si="2">SUM(C50:C51)</f>
        <v>2546</v>
      </c>
      <c r="D52" s="19">
        <f t="shared" si="2"/>
        <v>53638.13</v>
      </c>
      <c r="E52" s="19">
        <f t="shared" si="2"/>
        <v>43997.62</v>
      </c>
      <c r="F52" s="19">
        <f t="shared" si="2"/>
        <v>120041.98</v>
      </c>
      <c r="G52" s="19">
        <f t="shared" si="2"/>
        <v>217677.72999999998</v>
      </c>
      <c r="H52" s="19">
        <f t="shared" si="2"/>
        <v>20587.27</v>
      </c>
      <c r="I52" s="19">
        <f t="shared" si="2"/>
        <v>21669.29</v>
      </c>
      <c r="J52" s="19">
        <f t="shared" si="2"/>
        <v>61847.199999999997</v>
      </c>
      <c r="K52" s="19">
        <f>SUM(K50:K51)</f>
        <v>107337.92</v>
      </c>
      <c r="L52" s="19">
        <f>K52/G52%</f>
        <v>49.31047379077318</v>
      </c>
      <c r="M52" s="19">
        <f>SUM(M50:M51)</f>
        <v>9244.369999999999</v>
      </c>
      <c r="N52" s="19">
        <f>SUM(N50:N51)</f>
        <v>116582.29</v>
      </c>
      <c r="O52" s="19">
        <f t="shared" si="0"/>
        <v>53.55728856599157</v>
      </c>
    </row>
  </sheetData>
  <mergeCells count="12">
    <mergeCell ref="A6:A7"/>
    <mergeCell ref="B6:B7"/>
    <mergeCell ref="L6:L7"/>
    <mergeCell ref="D6:G6"/>
    <mergeCell ref="H6:K6"/>
    <mergeCell ref="B1:L1"/>
    <mergeCell ref="B2:L2"/>
    <mergeCell ref="B3:O3"/>
    <mergeCell ref="B4:O4"/>
    <mergeCell ref="M6:M7"/>
    <mergeCell ref="N6:N7"/>
    <mergeCell ref="O6:O7"/>
  </mergeCells>
  <printOptions horizontalCentered="1" verticalCentered="1"/>
  <pageMargins left="0" right="0" top="0" bottom="0" header="0" footer="0"/>
  <pageSetup paperSize="9" scale="70" orientation="landscape" r:id="rId1"/>
  <headerFooter alignWithMargins="0">
    <oddFooter>&amp;L&amp;"Arial"&amp;12&amp;F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5:P51"/>
  <sheetViews>
    <sheetView workbookViewId="0">
      <selection activeCell="L23" sqref="L23"/>
    </sheetView>
  </sheetViews>
  <sheetFormatPr defaultRowHeight="15"/>
  <cols>
    <col min="4" max="4" width="2.77734375" bestFit="1" customWidth="1"/>
    <col min="5" max="5" width="21.44140625" bestFit="1" customWidth="1"/>
    <col min="6" max="6" width="4.33203125" bestFit="1" customWidth="1"/>
    <col min="7" max="8" width="7.33203125" bestFit="1" customWidth="1"/>
    <col min="9" max="9" width="5.109375" bestFit="1" customWidth="1"/>
    <col min="10" max="14" width="6.5546875" bestFit="1" customWidth="1"/>
    <col min="15" max="15" width="6.21875" bestFit="1" customWidth="1"/>
  </cols>
  <sheetData>
    <row r="5" spans="4:16" ht="28.5" customHeight="1">
      <c r="D5" s="25" t="s">
        <v>62</v>
      </c>
      <c r="E5" s="25" t="s">
        <v>64</v>
      </c>
      <c r="F5" s="25" t="s">
        <v>65</v>
      </c>
      <c r="G5" s="25" t="s">
        <v>10</v>
      </c>
      <c r="H5" s="25" t="s">
        <v>10</v>
      </c>
      <c r="I5" s="25" t="s">
        <v>67</v>
      </c>
      <c r="J5" s="25" t="s">
        <v>10</v>
      </c>
      <c r="K5" s="25" t="s">
        <v>10</v>
      </c>
      <c r="L5" s="25" t="s">
        <v>10</v>
      </c>
      <c r="M5" s="25" t="s">
        <v>72</v>
      </c>
      <c r="N5" s="25" t="s">
        <v>73</v>
      </c>
      <c r="O5" s="26"/>
      <c r="P5" s="24"/>
    </row>
    <row r="6" spans="4:16" ht="15.75">
      <c r="D6" s="27" t="s">
        <v>63</v>
      </c>
      <c r="E6" s="27" t="s">
        <v>77</v>
      </c>
      <c r="F6" s="27" t="s">
        <v>66</v>
      </c>
      <c r="G6" s="27" t="s">
        <v>78</v>
      </c>
      <c r="H6" s="27" t="s">
        <v>3</v>
      </c>
      <c r="I6" s="27" t="s">
        <v>68</v>
      </c>
      <c r="J6" s="27" t="s">
        <v>69</v>
      </c>
      <c r="K6" s="27" t="s">
        <v>74</v>
      </c>
      <c r="L6" s="27" t="s">
        <v>70</v>
      </c>
      <c r="M6" s="27" t="s">
        <v>75</v>
      </c>
      <c r="N6" s="27" t="s">
        <v>76</v>
      </c>
      <c r="O6" s="28" t="s">
        <v>71</v>
      </c>
      <c r="P6" s="24"/>
    </row>
    <row r="7" spans="4:16" ht="15.75">
      <c r="D7" s="32">
        <v>1</v>
      </c>
      <c r="E7" s="32" t="s">
        <v>12</v>
      </c>
      <c r="F7" s="32">
        <v>445</v>
      </c>
      <c r="G7" s="30">
        <v>62409.52</v>
      </c>
      <c r="H7" s="30">
        <v>24526.85</v>
      </c>
      <c r="I7" s="30">
        <v>39.299853612077129</v>
      </c>
      <c r="J7" s="33">
        <v>1743.11</v>
      </c>
      <c r="K7" s="33">
        <v>3163.47</v>
      </c>
      <c r="L7" s="30">
        <f>M7-K7-J7</f>
        <v>1117.5100000000004</v>
      </c>
      <c r="M7" s="33">
        <v>6024.09</v>
      </c>
      <c r="N7" s="33">
        <v>1471.95</v>
      </c>
      <c r="O7" s="32">
        <v>904</v>
      </c>
      <c r="P7" s="24"/>
    </row>
    <row r="8" spans="4:16" ht="15.75">
      <c r="D8" s="32">
        <v>2</v>
      </c>
      <c r="E8" s="32" t="s">
        <v>13</v>
      </c>
      <c r="F8" s="32">
        <v>295</v>
      </c>
      <c r="G8" s="30">
        <v>40016.379999999997</v>
      </c>
      <c r="H8" s="30">
        <v>17749.349999999999</v>
      </c>
      <c r="I8" s="30">
        <v>44.355211540874009</v>
      </c>
      <c r="J8" s="33">
        <v>2600.3000000000002</v>
      </c>
      <c r="K8" s="33">
        <v>4555.04</v>
      </c>
      <c r="L8" s="30">
        <f t="shared" ref="L8:L49" si="0">M8-K8-J8</f>
        <v>671.01999999999953</v>
      </c>
      <c r="M8" s="33">
        <v>7826.36</v>
      </c>
      <c r="N8" s="33">
        <v>1669.55</v>
      </c>
      <c r="O8" s="32">
        <v>422.98</v>
      </c>
      <c r="P8" s="24"/>
    </row>
    <row r="9" spans="4:16" ht="15.75">
      <c r="D9" s="32">
        <v>3</v>
      </c>
      <c r="E9" s="32" t="s">
        <v>14</v>
      </c>
      <c r="F9" s="32">
        <v>134</v>
      </c>
      <c r="G9" s="30">
        <v>12226.05</v>
      </c>
      <c r="H9" s="30">
        <v>6076.63</v>
      </c>
      <c r="I9" s="30">
        <v>49.702315956502716</v>
      </c>
      <c r="J9" s="33">
        <v>1631.24</v>
      </c>
      <c r="K9" s="33">
        <v>1788.52</v>
      </c>
      <c r="L9" s="30">
        <f t="shared" si="0"/>
        <v>291.45000000000005</v>
      </c>
      <c r="M9" s="33">
        <v>3711.21</v>
      </c>
      <c r="N9" s="33">
        <v>1177.6400000000001</v>
      </c>
      <c r="O9" s="32">
        <v>159.1</v>
      </c>
      <c r="P9" s="24"/>
    </row>
    <row r="10" spans="4:16" ht="15.75">
      <c r="D10" s="34"/>
      <c r="E10" s="35" t="s">
        <v>15</v>
      </c>
      <c r="F10" s="35">
        <v>874</v>
      </c>
      <c r="G10" s="29">
        <v>114651.95</v>
      </c>
      <c r="H10" s="29">
        <v>48352.83</v>
      </c>
      <c r="I10" s="29">
        <v>42.173578382225514</v>
      </c>
      <c r="J10" s="36">
        <v>5974.65</v>
      </c>
      <c r="K10" s="36">
        <v>9507.02</v>
      </c>
      <c r="L10" s="29">
        <f t="shared" si="0"/>
        <v>2079.9899999999998</v>
      </c>
      <c r="M10" s="36">
        <v>17561.66</v>
      </c>
      <c r="N10" s="36">
        <v>4319.1400000000003</v>
      </c>
      <c r="O10" s="38">
        <v>1486.08</v>
      </c>
      <c r="P10" s="24"/>
    </row>
    <row r="11" spans="4:16" ht="15.75">
      <c r="D11" s="32">
        <v>4</v>
      </c>
      <c r="E11" s="32" t="s">
        <v>16</v>
      </c>
      <c r="F11" s="32">
        <v>111</v>
      </c>
      <c r="G11" s="30">
        <v>8701.1299999999992</v>
      </c>
      <c r="H11" s="30">
        <v>3580.61</v>
      </c>
      <c r="I11" s="30">
        <v>41.151091869676705</v>
      </c>
      <c r="J11" s="33">
        <v>767.63</v>
      </c>
      <c r="K11" s="33">
        <v>1216.3900000000001</v>
      </c>
      <c r="L11" s="30">
        <f t="shared" si="0"/>
        <v>275.28000000000009</v>
      </c>
      <c r="M11" s="33">
        <v>2259.3000000000002</v>
      </c>
      <c r="N11" s="33">
        <v>622.02</v>
      </c>
      <c r="O11" s="32">
        <v>150.68</v>
      </c>
      <c r="P11" s="24"/>
    </row>
    <row r="12" spans="4:16" ht="15.75">
      <c r="D12" s="32">
        <v>5</v>
      </c>
      <c r="E12" s="32" t="s">
        <v>17</v>
      </c>
      <c r="F12" s="32">
        <v>133</v>
      </c>
      <c r="G12" s="30">
        <v>7631.52</v>
      </c>
      <c r="H12" s="30">
        <v>4016.13</v>
      </c>
      <c r="I12" s="30">
        <v>52.625558211208244</v>
      </c>
      <c r="J12" s="33">
        <v>491.48</v>
      </c>
      <c r="K12" s="33">
        <v>1418.08</v>
      </c>
      <c r="L12" s="30">
        <f t="shared" si="0"/>
        <v>396.05999999999995</v>
      </c>
      <c r="M12" s="33">
        <v>2305.62</v>
      </c>
      <c r="N12" s="33">
        <v>624.29</v>
      </c>
      <c r="O12" s="32">
        <v>175.41</v>
      </c>
      <c r="P12" s="24"/>
    </row>
    <row r="13" spans="4:16" ht="15.75">
      <c r="D13" s="32">
        <v>6</v>
      </c>
      <c r="E13" s="32" t="s">
        <v>18</v>
      </c>
      <c r="F13" s="32">
        <v>41</v>
      </c>
      <c r="G13" s="30">
        <v>3114.1</v>
      </c>
      <c r="H13" s="30">
        <v>1133.5999999999999</v>
      </c>
      <c r="I13" s="30">
        <v>36.402170771651519</v>
      </c>
      <c r="J13" s="33">
        <v>91.42</v>
      </c>
      <c r="K13" s="33">
        <v>420.03</v>
      </c>
      <c r="L13" s="30">
        <f t="shared" si="0"/>
        <v>126.88000000000007</v>
      </c>
      <c r="M13" s="33">
        <v>638.33000000000004</v>
      </c>
      <c r="N13" s="33">
        <v>49.21</v>
      </c>
      <c r="O13" s="32">
        <v>26.34</v>
      </c>
      <c r="P13" s="24"/>
    </row>
    <row r="14" spans="4:16" ht="15.75">
      <c r="D14" s="32">
        <v>7</v>
      </c>
      <c r="E14" s="32" t="s">
        <v>19</v>
      </c>
      <c r="F14" s="32">
        <v>44</v>
      </c>
      <c r="G14" s="30">
        <v>2634.93</v>
      </c>
      <c r="H14" s="30">
        <v>1151.58</v>
      </c>
      <c r="I14" s="30">
        <v>43.704386833805827</v>
      </c>
      <c r="J14" s="33">
        <v>244.38</v>
      </c>
      <c r="K14" s="33">
        <v>413</v>
      </c>
      <c r="L14" s="30">
        <f t="shared" si="0"/>
        <v>68.240000000000009</v>
      </c>
      <c r="M14" s="33">
        <v>725.62</v>
      </c>
      <c r="N14" s="33">
        <v>1297.0899999999999</v>
      </c>
      <c r="O14" s="32">
        <v>19.75</v>
      </c>
      <c r="P14" s="24"/>
    </row>
    <row r="15" spans="4:16" ht="15.75">
      <c r="D15" s="32">
        <v>8</v>
      </c>
      <c r="E15" s="32" t="s">
        <v>20</v>
      </c>
      <c r="F15" s="32">
        <v>57</v>
      </c>
      <c r="G15" s="30">
        <v>2293.02</v>
      </c>
      <c r="H15" s="30">
        <v>912.56</v>
      </c>
      <c r="I15" s="30">
        <v>39.797297886629856</v>
      </c>
      <c r="J15" s="33">
        <v>53.32</v>
      </c>
      <c r="K15" s="33">
        <v>218.59</v>
      </c>
      <c r="L15" s="30">
        <f t="shared" si="0"/>
        <v>61.060000000000024</v>
      </c>
      <c r="M15" s="33">
        <v>332.97</v>
      </c>
      <c r="N15" s="33">
        <v>78.900000000000006</v>
      </c>
      <c r="O15" s="32">
        <v>36.5</v>
      </c>
      <c r="P15" s="24"/>
    </row>
    <row r="16" spans="4:16" ht="15.75">
      <c r="D16" s="32">
        <v>9</v>
      </c>
      <c r="E16" s="32" t="s">
        <v>21</v>
      </c>
      <c r="F16" s="32">
        <v>45</v>
      </c>
      <c r="G16" s="30">
        <v>3243.02</v>
      </c>
      <c r="H16" s="30">
        <v>1265.43</v>
      </c>
      <c r="I16" s="30">
        <v>39.0201108842992</v>
      </c>
      <c r="J16" s="33">
        <v>128.01</v>
      </c>
      <c r="K16" s="33">
        <v>328.89</v>
      </c>
      <c r="L16" s="30">
        <f t="shared" si="0"/>
        <v>281.99</v>
      </c>
      <c r="M16" s="33">
        <v>738.89</v>
      </c>
      <c r="N16" s="33">
        <v>88.01</v>
      </c>
      <c r="O16" s="32">
        <v>9.2899999999999991</v>
      </c>
      <c r="P16" s="24"/>
    </row>
    <row r="17" spans="4:16" ht="15.75">
      <c r="D17" s="32">
        <v>10</v>
      </c>
      <c r="E17" s="32" t="s">
        <v>22</v>
      </c>
      <c r="F17" s="32">
        <v>37</v>
      </c>
      <c r="G17" s="30">
        <v>2500.25</v>
      </c>
      <c r="H17" s="30">
        <v>1717.65</v>
      </c>
      <c r="I17" s="30">
        <v>68.699130086991303</v>
      </c>
      <c r="J17" s="33">
        <v>259.91000000000003</v>
      </c>
      <c r="K17" s="33">
        <v>484.9</v>
      </c>
      <c r="L17" s="30">
        <f t="shared" si="0"/>
        <v>143.11999999999995</v>
      </c>
      <c r="M17" s="33">
        <v>887.93</v>
      </c>
      <c r="N17" s="33">
        <v>198.55</v>
      </c>
      <c r="O17" s="32">
        <v>35.549999999999997</v>
      </c>
      <c r="P17" s="24"/>
    </row>
    <row r="18" spans="4:16" ht="15.75">
      <c r="D18" s="32">
        <v>11</v>
      </c>
      <c r="E18" s="32" t="s">
        <v>23</v>
      </c>
      <c r="F18" s="32">
        <v>50</v>
      </c>
      <c r="G18" s="30">
        <v>4038.37</v>
      </c>
      <c r="H18" s="30">
        <v>1700.51</v>
      </c>
      <c r="I18" s="30">
        <v>42.108821133279022</v>
      </c>
      <c r="J18" s="33">
        <v>252.77</v>
      </c>
      <c r="K18" s="33">
        <v>630.9</v>
      </c>
      <c r="L18" s="30">
        <f t="shared" si="0"/>
        <v>54.72999999999999</v>
      </c>
      <c r="M18" s="33">
        <v>938.4</v>
      </c>
      <c r="N18" s="33">
        <v>93.78</v>
      </c>
      <c r="O18" s="32">
        <v>54.069999999999993</v>
      </c>
      <c r="P18" s="24"/>
    </row>
    <row r="19" spans="4:16" ht="15.75">
      <c r="D19" s="32">
        <v>12</v>
      </c>
      <c r="E19" s="32" t="s">
        <v>24</v>
      </c>
      <c r="F19" s="32">
        <v>18</v>
      </c>
      <c r="G19" s="30">
        <v>286.22000000000003</v>
      </c>
      <c r="H19" s="30">
        <v>227.15</v>
      </c>
      <c r="I19" s="30">
        <v>79.362029208301294</v>
      </c>
      <c r="J19" s="33">
        <v>4.8899999999999997</v>
      </c>
      <c r="K19" s="33">
        <v>57.24</v>
      </c>
      <c r="L19" s="30">
        <f t="shared" si="0"/>
        <v>52.910000000000004</v>
      </c>
      <c r="M19" s="33">
        <v>115.04</v>
      </c>
      <c r="N19" s="33">
        <v>11.46</v>
      </c>
      <c r="O19" s="32">
        <v>2.6999999999999997</v>
      </c>
      <c r="P19" s="24"/>
    </row>
    <row r="20" spans="4:16" ht="15.75">
      <c r="D20" s="34"/>
      <c r="E20" s="35" t="s">
        <v>25</v>
      </c>
      <c r="F20" s="35">
        <v>536</v>
      </c>
      <c r="G20" s="29">
        <v>34442.559999999998</v>
      </c>
      <c r="H20" s="29">
        <v>15705.22</v>
      </c>
      <c r="I20" s="30">
        <v>45.598294667992164</v>
      </c>
      <c r="J20" s="36">
        <v>2293.81</v>
      </c>
      <c r="K20" s="36">
        <v>5188.01</v>
      </c>
      <c r="L20" s="29">
        <f t="shared" si="0"/>
        <v>1460.2800000000002</v>
      </c>
      <c r="M20" s="36">
        <v>8942.1</v>
      </c>
      <c r="N20" s="36">
        <v>3063.3</v>
      </c>
      <c r="O20" s="38">
        <v>510.29</v>
      </c>
      <c r="P20" s="24"/>
    </row>
    <row r="21" spans="4:16" ht="15.75">
      <c r="D21" s="34"/>
      <c r="E21" s="35" t="s">
        <v>26</v>
      </c>
      <c r="F21" s="35">
        <v>1410</v>
      </c>
      <c r="G21" s="29">
        <v>149094.51</v>
      </c>
      <c r="H21" s="29">
        <v>64058.049999999996</v>
      </c>
      <c r="I21" s="30">
        <v>42.964727540940302</v>
      </c>
      <c r="J21" s="36">
        <v>8268.4699999999993</v>
      </c>
      <c r="K21" s="36">
        <v>14695.03</v>
      </c>
      <c r="L21" s="29">
        <f t="shared" si="0"/>
        <v>3540.2599999999984</v>
      </c>
      <c r="M21" s="36">
        <v>26503.759999999998</v>
      </c>
      <c r="N21" s="36">
        <v>7382.44</v>
      </c>
      <c r="O21" s="38">
        <v>1996.3700000000001</v>
      </c>
      <c r="P21" s="24"/>
    </row>
    <row r="22" spans="4:16" ht="15.75">
      <c r="D22" s="32">
        <v>13</v>
      </c>
      <c r="E22" s="32" t="s">
        <v>27</v>
      </c>
      <c r="F22" s="32">
        <v>290</v>
      </c>
      <c r="G22" s="30">
        <v>7833.61</v>
      </c>
      <c r="H22" s="30">
        <v>3748.05</v>
      </c>
      <c r="I22" s="30">
        <v>47.845756937095416</v>
      </c>
      <c r="J22" s="33">
        <v>557.79999999999995</v>
      </c>
      <c r="K22" s="33">
        <v>1021.12</v>
      </c>
      <c r="L22" s="30">
        <f t="shared" si="0"/>
        <v>555.27000000000021</v>
      </c>
      <c r="M22" s="33">
        <v>2134.19</v>
      </c>
      <c r="N22" s="33">
        <v>880.77</v>
      </c>
      <c r="O22" s="32">
        <v>343.78000000000003</v>
      </c>
      <c r="P22" s="24"/>
    </row>
    <row r="23" spans="4:16" ht="15.75">
      <c r="D23" s="32">
        <v>14</v>
      </c>
      <c r="E23" s="32" t="s">
        <v>28</v>
      </c>
      <c r="F23" s="32">
        <v>1</v>
      </c>
      <c r="G23" s="30">
        <v>0</v>
      </c>
      <c r="H23" s="30">
        <v>0</v>
      </c>
      <c r="I23" s="30" t="e">
        <v>#DIV/0!</v>
      </c>
      <c r="J23" s="33">
        <v>0</v>
      </c>
      <c r="K23" s="33">
        <v>0</v>
      </c>
      <c r="L23" s="30">
        <f t="shared" si="0"/>
        <v>0</v>
      </c>
      <c r="M23" s="33">
        <v>0</v>
      </c>
      <c r="N23" s="33">
        <v>0</v>
      </c>
      <c r="O23" s="32">
        <v>0</v>
      </c>
      <c r="P23" s="24"/>
    </row>
    <row r="24" spans="4:16" ht="15.75">
      <c r="D24" s="34"/>
      <c r="E24" s="35" t="s">
        <v>29</v>
      </c>
      <c r="F24" s="35">
        <v>291</v>
      </c>
      <c r="G24" s="29">
        <v>7833.61</v>
      </c>
      <c r="H24" s="29">
        <v>3748.05</v>
      </c>
      <c r="I24" s="30">
        <v>47.845756937095416</v>
      </c>
      <c r="J24" s="36">
        <v>557.79999999999995</v>
      </c>
      <c r="K24" s="36">
        <v>1021.12</v>
      </c>
      <c r="L24" s="29">
        <f t="shared" si="0"/>
        <v>555.27000000000021</v>
      </c>
      <c r="M24" s="36">
        <v>2134.19</v>
      </c>
      <c r="N24" s="36">
        <v>880.77</v>
      </c>
      <c r="O24" s="38">
        <v>343.78000000000003</v>
      </c>
      <c r="P24" s="24"/>
    </row>
    <row r="25" spans="4:16" ht="15.75">
      <c r="D25" s="32">
        <v>15</v>
      </c>
      <c r="E25" s="32" t="s">
        <v>30</v>
      </c>
      <c r="F25" s="32">
        <v>337</v>
      </c>
      <c r="G25" s="30">
        <v>14728.22</v>
      </c>
      <c r="H25" s="30">
        <v>8942.08</v>
      </c>
      <c r="I25" s="30">
        <v>60.713921981067642</v>
      </c>
      <c r="J25" s="33">
        <v>2016.41</v>
      </c>
      <c r="K25" s="33">
        <v>486.64</v>
      </c>
      <c r="L25" s="30">
        <f t="shared" si="0"/>
        <v>3508.95</v>
      </c>
      <c r="M25" s="33">
        <v>6012</v>
      </c>
      <c r="N25" s="33">
        <v>2240.69</v>
      </c>
      <c r="O25" s="32">
        <v>3704.65</v>
      </c>
      <c r="P25" s="24"/>
    </row>
    <row r="26" spans="4:16" ht="15.75">
      <c r="D26" s="34"/>
      <c r="E26" s="35" t="s">
        <v>31</v>
      </c>
      <c r="F26" s="35">
        <v>337</v>
      </c>
      <c r="G26" s="29">
        <v>14728.22</v>
      </c>
      <c r="H26" s="29">
        <v>8942.08</v>
      </c>
      <c r="I26" s="30">
        <v>60.713921981067642</v>
      </c>
      <c r="J26" s="36">
        <v>2016.41</v>
      </c>
      <c r="K26" s="36">
        <v>486.64</v>
      </c>
      <c r="L26" s="29">
        <f t="shared" si="0"/>
        <v>3508.95</v>
      </c>
      <c r="M26" s="36">
        <v>6012</v>
      </c>
      <c r="N26" s="36">
        <v>2240.69</v>
      </c>
      <c r="O26" s="38">
        <v>3704.65</v>
      </c>
      <c r="P26" s="24"/>
    </row>
    <row r="27" spans="4:16" ht="15.75">
      <c r="D27" s="34"/>
      <c r="E27" s="35" t="s">
        <v>32</v>
      </c>
      <c r="F27" s="35">
        <v>2038</v>
      </c>
      <c r="G27" s="29">
        <v>171656.34</v>
      </c>
      <c r="H27" s="29">
        <v>76748.179999999993</v>
      </c>
      <c r="I27" s="30">
        <v>44.710367237236909</v>
      </c>
      <c r="J27" s="36">
        <v>10842.67</v>
      </c>
      <c r="K27" s="36">
        <v>16202.79</v>
      </c>
      <c r="L27" s="29">
        <f t="shared" si="0"/>
        <v>7604.4899999999961</v>
      </c>
      <c r="M27" s="36">
        <v>34649.949999999997</v>
      </c>
      <c r="N27" s="36">
        <v>10503.9</v>
      </c>
      <c r="O27" s="38">
        <v>6044.7999999999993</v>
      </c>
      <c r="P27" s="24"/>
    </row>
    <row r="28" spans="4:16" ht="15.75">
      <c r="D28" s="32">
        <v>16</v>
      </c>
      <c r="E28" s="32" t="s">
        <v>33</v>
      </c>
      <c r="F28" s="32">
        <v>99</v>
      </c>
      <c r="G28" s="30">
        <v>4194.55</v>
      </c>
      <c r="H28" s="30">
        <v>2475.7399999999998</v>
      </c>
      <c r="I28" s="30">
        <v>59.0227795591899</v>
      </c>
      <c r="J28" s="33">
        <v>699.24</v>
      </c>
      <c r="K28" s="33">
        <v>684.2</v>
      </c>
      <c r="L28" s="30">
        <f t="shared" si="0"/>
        <v>146.67999999999984</v>
      </c>
      <c r="M28" s="33">
        <v>1530.12</v>
      </c>
      <c r="N28" s="33">
        <v>217.71</v>
      </c>
      <c r="O28" s="32">
        <v>37.590000000000003</v>
      </c>
      <c r="P28" s="24"/>
    </row>
    <row r="29" spans="4:16" ht="15.75">
      <c r="D29" s="32">
        <v>17</v>
      </c>
      <c r="E29" s="32" t="s">
        <v>34</v>
      </c>
      <c r="F29" s="32">
        <v>69</v>
      </c>
      <c r="G29" s="30">
        <v>6112.09</v>
      </c>
      <c r="H29" s="30">
        <v>4202.2299999999996</v>
      </c>
      <c r="I29" s="30">
        <v>68.752750695752184</v>
      </c>
      <c r="J29" s="33">
        <v>712.16</v>
      </c>
      <c r="K29" s="33">
        <v>1422.28</v>
      </c>
      <c r="L29" s="30">
        <f t="shared" si="0"/>
        <v>46.719999999999914</v>
      </c>
      <c r="M29" s="33">
        <v>2181.16</v>
      </c>
      <c r="N29" s="33">
        <v>529.42999999999995</v>
      </c>
      <c r="O29" s="32">
        <v>43.94</v>
      </c>
      <c r="P29" s="24"/>
    </row>
    <row r="30" spans="4:16" ht="15.75">
      <c r="D30" s="32">
        <v>18</v>
      </c>
      <c r="E30" s="32" t="s">
        <v>35</v>
      </c>
      <c r="F30" s="32">
        <v>47</v>
      </c>
      <c r="G30" s="30">
        <v>7542.7</v>
      </c>
      <c r="H30" s="30">
        <v>5774.43</v>
      </c>
      <c r="I30" s="30">
        <v>76.556538109695467</v>
      </c>
      <c r="J30" s="33">
        <v>172.23</v>
      </c>
      <c r="K30" s="33">
        <v>1553.75</v>
      </c>
      <c r="L30" s="30">
        <f t="shared" si="0"/>
        <v>188.47000000000006</v>
      </c>
      <c r="M30" s="33">
        <v>1914.45</v>
      </c>
      <c r="N30" s="33">
        <v>150.97</v>
      </c>
      <c r="O30" s="32">
        <v>34.89</v>
      </c>
      <c r="P30" s="24"/>
    </row>
    <row r="31" spans="4:16" ht="15.75">
      <c r="D31" s="32">
        <v>19</v>
      </c>
      <c r="E31" s="32" t="s">
        <v>36</v>
      </c>
      <c r="F31" s="32">
        <v>31</v>
      </c>
      <c r="G31" s="30">
        <v>2997.09</v>
      </c>
      <c r="H31" s="30">
        <v>896.44</v>
      </c>
      <c r="I31" s="30">
        <v>29.910346369311565</v>
      </c>
      <c r="J31" s="33">
        <v>33.83</v>
      </c>
      <c r="K31" s="33">
        <v>236.39</v>
      </c>
      <c r="L31" s="30">
        <f t="shared" si="0"/>
        <v>71.05</v>
      </c>
      <c r="M31" s="33">
        <v>341.27</v>
      </c>
      <c r="N31" s="33">
        <v>49.8</v>
      </c>
      <c r="O31" s="32">
        <v>26.46</v>
      </c>
      <c r="P31" s="24"/>
    </row>
    <row r="32" spans="4:16" ht="15.75">
      <c r="D32" s="32">
        <v>20</v>
      </c>
      <c r="E32" s="32" t="s">
        <v>37</v>
      </c>
      <c r="F32" s="32">
        <v>103</v>
      </c>
      <c r="G32" s="30">
        <v>12670</v>
      </c>
      <c r="H32" s="30">
        <v>17571.63</v>
      </c>
      <c r="I32" s="30">
        <v>138.68689818468823</v>
      </c>
      <c r="J32" s="33">
        <v>1130.3699999999999</v>
      </c>
      <c r="K32" s="33">
        <v>4448.42</v>
      </c>
      <c r="L32" s="30">
        <f t="shared" si="0"/>
        <v>2143.08</v>
      </c>
      <c r="M32" s="33">
        <v>7721.87</v>
      </c>
      <c r="N32" s="33">
        <v>673.89</v>
      </c>
      <c r="O32" s="32">
        <v>1.6099999999999999</v>
      </c>
      <c r="P32" s="24"/>
    </row>
    <row r="33" spans="4:16" ht="15.75">
      <c r="D33" s="32">
        <v>21</v>
      </c>
      <c r="E33" s="32" t="s">
        <v>38</v>
      </c>
      <c r="F33" s="32">
        <v>3</v>
      </c>
      <c r="G33" s="30">
        <v>93.47</v>
      </c>
      <c r="H33" s="30">
        <v>81.400000000000006</v>
      </c>
      <c r="I33" s="30">
        <v>87.086765807210881</v>
      </c>
      <c r="J33" s="33">
        <v>0</v>
      </c>
      <c r="K33" s="33">
        <v>7.01</v>
      </c>
      <c r="L33" s="30">
        <f t="shared" si="0"/>
        <v>22.009999999999998</v>
      </c>
      <c r="M33" s="33">
        <v>29.02</v>
      </c>
      <c r="N33" s="33">
        <v>8.7899999999999991</v>
      </c>
      <c r="O33" s="32">
        <v>0.41</v>
      </c>
      <c r="P33" s="24"/>
    </row>
    <row r="34" spans="4:16" ht="15.75">
      <c r="D34" s="32">
        <v>22</v>
      </c>
      <c r="E34" s="32" t="s">
        <v>39</v>
      </c>
      <c r="F34" s="32">
        <v>2</v>
      </c>
      <c r="G34" s="30">
        <v>124.65</v>
      </c>
      <c r="H34" s="30">
        <v>46.28</v>
      </c>
      <c r="I34" s="30">
        <v>37.127958283192939</v>
      </c>
      <c r="J34" s="33">
        <v>3.27</v>
      </c>
      <c r="K34" s="33">
        <v>6.27</v>
      </c>
      <c r="L34" s="30">
        <f t="shared" si="0"/>
        <v>0.61000000000000076</v>
      </c>
      <c r="M34" s="33">
        <v>10.15</v>
      </c>
      <c r="N34" s="33">
        <v>4.01</v>
      </c>
      <c r="O34" s="32">
        <v>0.47</v>
      </c>
      <c r="P34" s="24"/>
    </row>
    <row r="35" spans="4:16" ht="15.75">
      <c r="D35" s="32">
        <v>23</v>
      </c>
      <c r="E35" s="32" t="s">
        <v>40</v>
      </c>
      <c r="F35" s="32">
        <v>26</v>
      </c>
      <c r="G35" s="30">
        <v>2853.2</v>
      </c>
      <c r="H35" s="30">
        <v>905.2</v>
      </c>
      <c r="I35" s="30">
        <v>31.725781578578445</v>
      </c>
      <c r="J35" s="33">
        <v>247.29</v>
      </c>
      <c r="K35" s="33">
        <v>242.36</v>
      </c>
      <c r="L35" s="30">
        <f t="shared" si="0"/>
        <v>0</v>
      </c>
      <c r="M35" s="33">
        <v>489.65</v>
      </c>
      <c r="N35" s="33">
        <v>365.67</v>
      </c>
      <c r="O35" s="32">
        <v>95.74</v>
      </c>
      <c r="P35" s="24"/>
    </row>
    <row r="36" spans="4:16" ht="15.75">
      <c r="D36" s="32">
        <v>24</v>
      </c>
      <c r="E36" s="32" t="s">
        <v>41</v>
      </c>
      <c r="F36" s="32">
        <v>4</v>
      </c>
      <c r="G36" s="30">
        <v>288.85000000000002</v>
      </c>
      <c r="H36" s="30">
        <v>232.72</v>
      </c>
      <c r="I36" s="30">
        <v>80.56776873809936</v>
      </c>
      <c r="J36" s="33">
        <v>2.82</v>
      </c>
      <c r="K36" s="33">
        <v>68.48</v>
      </c>
      <c r="L36" s="30">
        <f t="shared" si="0"/>
        <v>13.740000000000002</v>
      </c>
      <c r="M36" s="33">
        <v>85.04</v>
      </c>
      <c r="N36" s="33">
        <v>3.04</v>
      </c>
      <c r="O36" s="32">
        <v>0.04</v>
      </c>
      <c r="P36" s="24"/>
    </row>
    <row r="37" spans="4:16" ht="15.75">
      <c r="D37" s="32">
        <v>25</v>
      </c>
      <c r="E37" s="32" t="s">
        <v>42</v>
      </c>
      <c r="F37" s="32">
        <v>1</v>
      </c>
      <c r="G37" s="30">
        <v>42.85</v>
      </c>
      <c r="H37" s="30">
        <v>10.74</v>
      </c>
      <c r="I37" s="30">
        <v>25.064177362893815</v>
      </c>
      <c r="J37" s="33">
        <v>0.16</v>
      </c>
      <c r="K37" s="33">
        <v>2.0499999999999998</v>
      </c>
      <c r="L37" s="30">
        <f t="shared" si="0"/>
        <v>0.53000000000000036</v>
      </c>
      <c r="M37" s="33">
        <v>2.74</v>
      </c>
      <c r="N37" s="33">
        <v>0</v>
      </c>
      <c r="O37" s="32">
        <v>0.35</v>
      </c>
      <c r="P37" s="24"/>
    </row>
    <row r="38" spans="4:16" ht="15.75">
      <c r="D38" s="32">
        <v>26</v>
      </c>
      <c r="E38" s="32" t="s">
        <v>43</v>
      </c>
      <c r="F38" s="32">
        <v>15</v>
      </c>
      <c r="G38" s="30">
        <v>1926.88</v>
      </c>
      <c r="H38" s="30">
        <v>1594.29</v>
      </c>
      <c r="I38" s="30">
        <v>82.739454454870042</v>
      </c>
      <c r="J38" s="33">
        <v>212.88</v>
      </c>
      <c r="K38" s="33">
        <v>629.69000000000005</v>
      </c>
      <c r="L38" s="30">
        <f t="shared" si="0"/>
        <v>1.8399999999999181</v>
      </c>
      <c r="M38" s="33">
        <v>844.41</v>
      </c>
      <c r="N38" s="33">
        <v>66.7</v>
      </c>
      <c r="O38" s="32">
        <v>6.7</v>
      </c>
      <c r="P38" s="24"/>
    </row>
    <row r="39" spans="4:16" ht="15.75">
      <c r="D39" s="32">
        <v>27</v>
      </c>
      <c r="E39" s="32" t="s">
        <v>44</v>
      </c>
      <c r="F39" s="32">
        <v>49</v>
      </c>
      <c r="G39" s="30">
        <v>2005.99</v>
      </c>
      <c r="H39" s="30">
        <v>713.02</v>
      </c>
      <c r="I39" s="30">
        <v>35.544544090449101</v>
      </c>
      <c r="J39" s="33">
        <v>29.58</v>
      </c>
      <c r="K39" s="33">
        <v>140.46</v>
      </c>
      <c r="L39" s="30">
        <f t="shared" si="0"/>
        <v>326.58</v>
      </c>
      <c r="M39" s="33">
        <v>496.62</v>
      </c>
      <c r="N39" s="33">
        <v>356.62</v>
      </c>
      <c r="O39" s="32">
        <v>2.12</v>
      </c>
      <c r="P39" s="24"/>
    </row>
    <row r="40" spans="4:16" ht="15.75">
      <c r="D40" s="32">
        <v>28</v>
      </c>
      <c r="E40" s="32" t="s">
        <v>45</v>
      </c>
      <c r="F40" s="32">
        <v>13</v>
      </c>
      <c r="G40" s="30">
        <v>1665.84</v>
      </c>
      <c r="H40" s="30">
        <v>918.53</v>
      </c>
      <c r="I40" s="30">
        <v>55.139149017912878</v>
      </c>
      <c r="J40" s="33">
        <v>161.59</v>
      </c>
      <c r="K40" s="33">
        <v>348.73</v>
      </c>
      <c r="L40" s="30">
        <f t="shared" si="0"/>
        <v>0.36999999999997613</v>
      </c>
      <c r="M40" s="33">
        <v>510.69</v>
      </c>
      <c r="N40" s="33">
        <v>90.85</v>
      </c>
      <c r="O40" s="32">
        <v>22.21</v>
      </c>
      <c r="P40" s="24"/>
    </row>
    <row r="41" spans="4:16" ht="15.75">
      <c r="D41" s="32">
        <v>29</v>
      </c>
      <c r="E41" s="32" t="s">
        <v>46</v>
      </c>
      <c r="F41" s="32">
        <v>11</v>
      </c>
      <c r="G41" s="30">
        <v>967.73</v>
      </c>
      <c r="H41" s="30">
        <v>631.07000000000005</v>
      </c>
      <c r="I41" s="30">
        <v>65.211370940241594</v>
      </c>
      <c r="J41" s="33">
        <v>0.56000000000000005</v>
      </c>
      <c r="K41" s="33">
        <v>145.52000000000001</v>
      </c>
      <c r="L41" s="30">
        <f t="shared" si="0"/>
        <v>3.94</v>
      </c>
      <c r="M41" s="33">
        <v>150.02000000000001</v>
      </c>
      <c r="N41" s="33">
        <v>0.03</v>
      </c>
      <c r="O41" s="32">
        <v>4.32</v>
      </c>
      <c r="P41" s="24"/>
    </row>
    <row r="42" spans="4:16" ht="15.75">
      <c r="D42" s="32">
        <v>30</v>
      </c>
      <c r="E42" s="32" t="s">
        <v>47</v>
      </c>
      <c r="F42" s="32">
        <v>1</v>
      </c>
      <c r="G42" s="30">
        <v>185.92</v>
      </c>
      <c r="H42" s="30">
        <v>3.54</v>
      </c>
      <c r="I42" s="30">
        <v>1.9040447504302929</v>
      </c>
      <c r="J42" s="33">
        <v>0</v>
      </c>
      <c r="K42" s="33">
        <v>0.76</v>
      </c>
      <c r="L42" s="30">
        <f t="shared" si="0"/>
        <v>0</v>
      </c>
      <c r="M42" s="33">
        <v>0.76</v>
      </c>
      <c r="N42" s="33">
        <v>0</v>
      </c>
      <c r="O42" s="32">
        <v>0</v>
      </c>
      <c r="P42" s="24"/>
    </row>
    <row r="43" spans="4:16" ht="15.75">
      <c r="D43" s="34"/>
      <c r="E43" s="35" t="s">
        <v>48</v>
      </c>
      <c r="F43" s="35">
        <v>474</v>
      </c>
      <c r="G43" s="29">
        <v>43671.81</v>
      </c>
      <c r="H43" s="29">
        <v>36057.26</v>
      </c>
      <c r="I43" s="29">
        <v>82.564152939848384</v>
      </c>
      <c r="J43" s="36">
        <v>3405.96</v>
      </c>
      <c r="K43" s="36">
        <v>9936.4</v>
      </c>
      <c r="L43" s="29">
        <f t="shared" si="0"/>
        <v>2965.6099999999997</v>
      </c>
      <c r="M43" s="36">
        <v>16307.97</v>
      </c>
      <c r="N43" s="36">
        <v>2517.5</v>
      </c>
      <c r="O43" s="38">
        <v>276.85000000000002</v>
      </c>
      <c r="P43" s="24"/>
    </row>
    <row r="44" spans="4:16" ht="15.75">
      <c r="D44" s="32">
        <v>31</v>
      </c>
      <c r="E44" s="32" t="s">
        <v>49</v>
      </c>
      <c r="F44" s="32">
        <v>6</v>
      </c>
      <c r="G44" s="30">
        <v>420.23</v>
      </c>
      <c r="H44" s="30">
        <v>173.73</v>
      </c>
      <c r="I44" s="30">
        <v>41.341646241344023</v>
      </c>
      <c r="J44" s="33">
        <v>51.38</v>
      </c>
      <c r="K44" s="33">
        <v>23.55</v>
      </c>
      <c r="L44" s="30">
        <f t="shared" si="0"/>
        <v>87.5</v>
      </c>
      <c r="M44" s="33">
        <v>162.43</v>
      </c>
      <c r="N44" s="33">
        <v>92.56</v>
      </c>
      <c r="O44" s="32">
        <v>65.98</v>
      </c>
      <c r="P44" s="24"/>
    </row>
    <row r="45" spans="4:16" ht="15.75">
      <c r="D45" s="32">
        <v>32</v>
      </c>
      <c r="E45" s="32" t="s">
        <v>50</v>
      </c>
      <c r="F45" s="32">
        <v>23</v>
      </c>
      <c r="G45" s="30">
        <v>1033.8699999999999</v>
      </c>
      <c r="H45" s="30">
        <v>268.27999999999997</v>
      </c>
      <c r="I45" s="30">
        <v>25.949103852515304</v>
      </c>
      <c r="J45" s="33">
        <v>117.83</v>
      </c>
      <c r="K45" s="33">
        <v>63.2</v>
      </c>
      <c r="L45" s="30">
        <f t="shared" si="0"/>
        <v>87.249999999999986</v>
      </c>
      <c r="M45" s="33">
        <v>268.27999999999997</v>
      </c>
      <c r="N45" s="33">
        <v>153.37</v>
      </c>
      <c r="O45" s="32">
        <v>78.289999999999992</v>
      </c>
      <c r="P45" s="24"/>
    </row>
    <row r="46" spans="4:16" ht="15.75">
      <c r="D46" s="32">
        <v>33</v>
      </c>
      <c r="E46" s="32" t="s">
        <v>51</v>
      </c>
      <c r="F46" s="32">
        <v>2</v>
      </c>
      <c r="G46" s="30">
        <v>696.91</v>
      </c>
      <c r="H46" s="30">
        <v>88.7</v>
      </c>
      <c r="I46" s="30">
        <v>12.727611886757259</v>
      </c>
      <c r="J46" s="33">
        <v>18.95</v>
      </c>
      <c r="K46" s="33">
        <v>39.94</v>
      </c>
      <c r="L46" s="30">
        <f t="shared" si="0"/>
        <v>13.069999999999997</v>
      </c>
      <c r="M46" s="33">
        <v>71.959999999999994</v>
      </c>
      <c r="N46" s="33">
        <v>21.23</v>
      </c>
      <c r="O46" s="32">
        <v>13.8</v>
      </c>
      <c r="P46" s="24"/>
    </row>
    <row r="47" spans="4:16" ht="15.75">
      <c r="D47" s="32">
        <v>34</v>
      </c>
      <c r="E47" s="32" t="s">
        <v>52</v>
      </c>
      <c r="F47" s="32">
        <v>3</v>
      </c>
      <c r="G47" s="30">
        <v>198.57</v>
      </c>
      <c r="H47" s="30">
        <v>11.98</v>
      </c>
      <c r="I47" s="30">
        <v>6.0331369290426551</v>
      </c>
      <c r="J47" s="33">
        <v>3.2</v>
      </c>
      <c r="K47" s="33">
        <v>3.65</v>
      </c>
      <c r="L47" s="30">
        <f t="shared" si="0"/>
        <v>2.8099999999999996</v>
      </c>
      <c r="M47" s="33">
        <v>9.66</v>
      </c>
      <c r="N47" s="33">
        <v>6.06</v>
      </c>
      <c r="O47" s="32">
        <v>0.01</v>
      </c>
      <c r="P47" s="24"/>
    </row>
    <row r="48" spans="4:16" ht="15.75">
      <c r="D48" s="34"/>
      <c r="E48" s="35" t="s">
        <v>53</v>
      </c>
      <c r="F48" s="35">
        <v>34</v>
      </c>
      <c r="G48" s="31">
        <v>2349.58</v>
      </c>
      <c r="H48" s="31">
        <v>542.69000000000005</v>
      </c>
      <c r="I48" s="29">
        <v>23.09731952093566</v>
      </c>
      <c r="J48" s="36">
        <v>191.35</v>
      </c>
      <c r="K48" s="36">
        <v>130.34</v>
      </c>
      <c r="L48" s="29">
        <f t="shared" si="0"/>
        <v>190.63000000000002</v>
      </c>
      <c r="M48" s="36">
        <v>512.32000000000005</v>
      </c>
      <c r="N48" s="36">
        <v>273.22000000000003</v>
      </c>
      <c r="O48" s="38">
        <v>158.07999999999998</v>
      </c>
      <c r="P48" s="24"/>
    </row>
    <row r="49" spans="4:15">
      <c r="D49" s="34"/>
      <c r="E49" s="35" t="s">
        <v>54</v>
      </c>
      <c r="F49" s="35">
        <v>2546</v>
      </c>
      <c r="G49" s="39">
        <v>217677.72999999998</v>
      </c>
      <c r="H49" s="39">
        <v>113348.12999999999</v>
      </c>
      <c r="I49" s="39">
        <v>52.07153253573528</v>
      </c>
      <c r="J49" s="36">
        <v>14439.98</v>
      </c>
      <c r="K49" s="36">
        <v>26269.54</v>
      </c>
      <c r="L49" s="29">
        <f t="shared" si="0"/>
        <v>10760.73</v>
      </c>
      <c r="M49" s="36">
        <v>51470.25</v>
      </c>
      <c r="N49" s="36">
        <v>13294.62</v>
      </c>
      <c r="O49" s="38">
        <v>6479.7300000000005</v>
      </c>
    </row>
    <row r="50" spans="4:15">
      <c r="D50" s="32"/>
      <c r="E50" s="35" t="s">
        <v>60</v>
      </c>
      <c r="F50" s="32"/>
      <c r="G50" s="37"/>
      <c r="H50" s="37">
        <v>3234.16</v>
      </c>
      <c r="I50" s="37"/>
      <c r="J50" s="37"/>
      <c r="K50" s="37"/>
      <c r="L50" s="37"/>
      <c r="M50" s="37"/>
      <c r="N50" s="37"/>
      <c r="O50" s="32"/>
    </row>
    <row r="51" spans="4:15">
      <c r="D51" s="32"/>
      <c r="E51" s="35" t="s">
        <v>61</v>
      </c>
      <c r="F51" s="35">
        <f t="shared" ref="F51" si="1">SUM(F49:F50)</f>
        <v>2546</v>
      </c>
      <c r="G51" s="39">
        <v>217677.72999999998</v>
      </c>
      <c r="H51" s="39">
        <v>116582.29</v>
      </c>
      <c r="I51" s="39">
        <v>53.55728856599157</v>
      </c>
      <c r="J51" s="36">
        <v>14439.98</v>
      </c>
      <c r="K51" s="36">
        <v>26269.54</v>
      </c>
      <c r="L51" s="29">
        <f t="shared" ref="L51" si="2">M51-K51-J51</f>
        <v>10760.73</v>
      </c>
      <c r="M51" s="36">
        <v>51470.25</v>
      </c>
      <c r="N51" s="36">
        <v>13294.62</v>
      </c>
      <c r="O51" s="38">
        <v>6479.7300000000005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CDRatio</vt:lpstr>
      <vt:lpstr>Sheet1</vt:lpstr>
    </vt:vector>
  </TitlesOfParts>
  <Company>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sbi</cp:lastModifiedBy>
  <cp:lastPrinted>2024-06-15T07:14:18Z</cp:lastPrinted>
  <dcterms:created xsi:type="dcterms:W3CDTF">2013-06-28T06:52:05Z</dcterms:created>
  <dcterms:modified xsi:type="dcterms:W3CDTF">2024-06-15T07:14:19Z</dcterms:modified>
</cp:coreProperties>
</file>